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kirstein\Desktop\"/>
    </mc:Choice>
  </mc:AlternateContent>
  <xr:revisionPtr revIDLastSave="0" documentId="8_{73AE5434-4794-4EAA-9F34-2B615D0EBE47}" xr6:coauthVersionLast="47" xr6:coauthVersionMax="47" xr10:uidLastSave="{00000000-0000-0000-0000-000000000000}"/>
  <bookViews>
    <workbookView xWindow="-120" yWindow="-120" windowWidth="29040" windowHeight="15840" xr2:uid="{18C025E8-A243-4209-AB36-214E01F73F2F}"/>
  </bookViews>
  <sheets>
    <sheet name="70-40 Estimator" sheetId="1" r:id="rId1"/>
    <sheet name="ADDITIONAL INFORMATION" sheetId="2" r:id="rId2"/>
  </sheets>
  <definedNames>
    <definedName name="_xlnm.Print_Area" localSheetId="0">'70-40 Estimator'!$C$4:$I$94</definedName>
    <definedName name="_xlnm.Print_Titles" localSheetId="0">'70-40 Estimator'!$29:$29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H76" i="1"/>
  <c r="F21" i="1"/>
  <c r="G14" i="1"/>
  <c r="G13" i="1"/>
  <c r="G12" i="1"/>
  <c r="G11" i="1"/>
  <c r="G10" i="1"/>
  <c r="G9" i="1"/>
  <c r="G8" i="1"/>
  <c r="G7" i="1"/>
  <c r="I77" i="1" l="1"/>
  <c r="G15" i="1"/>
  <c r="G24" i="1" s="1"/>
  <c r="I80" i="1"/>
  <c r="G21" i="1"/>
  <c r="G22" i="1" l="1"/>
  <c r="I78" i="1" s="1"/>
  <c r="I79" i="1" s="1"/>
  <c r="I83" i="1" l="1"/>
  <c r="I81" i="1"/>
</calcChain>
</file>

<file path=xl/sharedStrings.xml><?xml version="1.0" encoding="utf-8"?>
<sst xmlns="http://schemas.openxmlformats.org/spreadsheetml/2006/main" count="223" uniqueCount="219">
  <si>
    <t>40% Wages Calc</t>
  </si>
  <si>
    <t>Resident-Facing Staff Expenses</t>
  </si>
  <si>
    <t>Cost Report CCLN</t>
  </si>
  <si>
    <t>Ancillary Emp Salaries</t>
  </si>
  <si>
    <t>0034-50</t>
  </si>
  <si>
    <t>Program Emp Salaries</t>
  </si>
  <si>
    <t>0034-90</t>
  </si>
  <si>
    <t>Ancillary Emp Benefits</t>
  </si>
  <si>
    <t>0036-50</t>
  </si>
  <si>
    <t>Program Emp Benefits</t>
  </si>
  <si>
    <t>0036-90</t>
  </si>
  <si>
    <t>Ancillary Purchased &amp; Contracted Services</t>
  </si>
  <si>
    <t>0039-50</t>
  </si>
  <si>
    <t>Program Purchased &amp; Contracted Services</t>
  </si>
  <si>
    <t>0039-90</t>
  </si>
  <si>
    <t>at 85%</t>
  </si>
  <si>
    <t>Ancillary Fees</t>
  </si>
  <si>
    <t>0037-50</t>
  </si>
  <si>
    <t>Program Fees</t>
  </si>
  <si>
    <t>0037-90</t>
  </si>
  <si>
    <t>TOTAL</t>
  </si>
  <si>
    <t>Operating Revenue</t>
  </si>
  <si>
    <t>0011-40</t>
  </si>
  <si>
    <t>Less Cash Receipt Assmt Reimbursement</t>
  </si>
  <si>
    <t>Less any COVID relief in OpRev (if any)</t>
  </si>
  <si>
    <t xml:space="preserve">Less capital reimbursement if 4 or 5 star </t>
  </si>
  <si>
    <t xml:space="preserve">  40% x</t>
  </si>
  <si>
    <t>Adjusted Operating Revenue</t>
  </si>
  <si>
    <t>Estimated resident-facing staff %</t>
  </si>
  <si>
    <t>70% Direct Care Calc</t>
  </si>
  <si>
    <t>PATIENT CARE COST CENTERS</t>
  </si>
  <si>
    <t>Capital</t>
  </si>
  <si>
    <t xml:space="preserve">
Plant Operation &amp; Maint.</t>
  </si>
  <si>
    <t>0044-6</t>
  </si>
  <si>
    <t>0040-6</t>
  </si>
  <si>
    <t>Laundry and Linen</t>
  </si>
  <si>
    <t>0044-9</t>
  </si>
  <si>
    <t>0040-9</t>
  </si>
  <si>
    <t xml:space="preserve">
Housekeeping</t>
  </si>
  <si>
    <t>0044-10</t>
  </si>
  <si>
    <t>0040-10</t>
  </si>
  <si>
    <t>Patient Food Service</t>
  </si>
  <si>
    <t>0044-11</t>
  </si>
  <si>
    <t>0040-11</t>
  </si>
  <si>
    <t>Nursing Administration</t>
  </si>
  <si>
    <t>0044-13</t>
  </si>
  <si>
    <t>0040-13</t>
  </si>
  <si>
    <t>Activities Program</t>
  </si>
  <si>
    <t>0044-14</t>
  </si>
  <si>
    <t>0040-14</t>
  </si>
  <si>
    <t xml:space="preserve">
Non Physical Education</t>
  </si>
  <si>
    <t>0044-15</t>
  </si>
  <si>
    <t>0040-15</t>
  </si>
  <si>
    <t xml:space="preserve">
Medical Director's Office</t>
  </si>
  <si>
    <t>0044-17</t>
  </si>
  <si>
    <t>0040-17</t>
  </si>
  <si>
    <t xml:space="preserve">
Social Service</t>
  </si>
  <si>
    <t>0044-21</t>
  </si>
  <si>
    <t>0040-21</t>
  </si>
  <si>
    <t>Transportation</t>
  </si>
  <si>
    <t>0044-22</t>
  </si>
  <si>
    <t>0040-22</t>
  </si>
  <si>
    <t>Laboratory Services</t>
  </si>
  <si>
    <t>0044-31</t>
  </si>
  <si>
    <t>0040-31</t>
  </si>
  <si>
    <t xml:space="preserve">
Electrocardiology</t>
  </si>
  <si>
    <t>0044-32</t>
  </si>
  <si>
    <t>0040-32</t>
  </si>
  <si>
    <t xml:space="preserve">
Electroencephalogy</t>
  </si>
  <si>
    <t>0044-33</t>
  </si>
  <si>
    <t>0040-33</t>
  </si>
  <si>
    <t xml:space="preserve">
Radiology</t>
  </si>
  <si>
    <t>0044-34</t>
  </si>
  <si>
    <t>0040-34</t>
  </si>
  <si>
    <t xml:space="preserve">
Inhalation Therapy</t>
  </si>
  <si>
    <t>0044-35</t>
  </si>
  <si>
    <t>0040-35</t>
  </si>
  <si>
    <t xml:space="preserve">
Podiatry</t>
  </si>
  <si>
    <t>0044-36</t>
  </si>
  <si>
    <t>0040-36</t>
  </si>
  <si>
    <t>Dental</t>
  </si>
  <si>
    <t>0044-37</t>
  </si>
  <si>
    <t>0040-37</t>
  </si>
  <si>
    <t xml:space="preserve">
Psychiatric</t>
  </si>
  <si>
    <t>0044-38</t>
  </si>
  <si>
    <t>0040-38</t>
  </si>
  <si>
    <t xml:space="preserve">
Physical Therapy</t>
  </si>
  <si>
    <t>0044-39</t>
  </si>
  <si>
    <t>0040-39</t>
  </si>
  <si>
    <t xml:space="preserve">
Occupational Therapy</t>
  </si>
  <si>
    <t>0044-40</t>
  </si>
  <si>
    <t>0040-40</t>
  </si>
  <si>
    <t xml:space="preserve">
Speech/Hearing Therapy</t>
  </si>
  <si>
    <t>0044-41</t>
  </si>
  <si>
    <t>0040-41</t>
  </si>
  <si>
    <t xml:space="preserve">
Pharmacy</t>
  </si>
  <si>
    <t>0044-42</t>
  </si>
  <si>
    <t>0040-42</t>
  </si>
  <si>
    <t>Central Service Supply</t>
  </si>
  <si>
    <t>0044-43</t>
  </si>
  <si>
    <t>0040-43</t>
  </si>
  <si>
    <t>Medical Staff Services</t>
  </si>
  <si>
    <t>0044-44</t>
  </si>
  <si>
    <t>0040-44</t>
  </si>
  <si>
    <t>FILL-IN COST CTR</t>
  </si>
  <si>
    <t>0044-45</t>
  </si>
  <si>
    <t>0040-45</t>
  </si>
  <si>
    <t>0044-46</t>
  </si>
  <si>
    <t>0040-46</t>
  </si>
  <si>
    <t>0044-47</t>
  </si>
  <si>
    <t>0040-47</t>
  </si>
  <si>
    <t>RHCF</t>
  </si>
  <si>
    <t>0044-51</t>
  </si>
  <si>
    <t>0040-51</t>
  </si>
  <si>
    <t>Adult Care Facility</t>
  </si>
  <si>
    <t>0044-53</t>
  </si>
  <si>
    <t>0040-53</t>
  </si>
  <si>
    <t>I.C.F Mental Retardation</t>
  </si>
  <si>
    <t>0044-54</t>
  </si>
  <si>
    <t>0040-54</t>
  </si>
  <si>
    <t>Independent Living</t>
  </si>
  <si>
    <t>0044-55</t>
  </si>
  <si>
    <t>0040-55</t>
  </si>
  <si>
    <t>Outpatient Clinics</t>
  </si>
  <si>
    <t>0044-57</t>
  </si>
  <si>
    <t>0040-57</t>
  </si>
  <si>
    <t>Adult Day Health Care</t>
  </si>
  <si>
    <t>0044-58</t>
  </si>
  <si>
    <t>0040-58</t>
  </si>
  <si>
    <t>Home Health Care</t>
  </si>
  <si>
    <t>0044-59</t>
  </si>
  <si>
    <t>0040-59</t>
  </si>
  <si>
    <t>Meals on Wheels</t>
  </si>
  <si>
    <t>0044-61</t>
  </si>
  <si>
    <t>0040-61</t>
  </si>
  <si>
    <t>Barber and Beauty Shops</t>
  </si>
  <si>
    <t>0044-67</t>
  </si>
  <si>
    <t>0040-67</t>
  </si>
  <si>
    <t>Other</t>
  </si>
  <si>
    <t>0044-69</t>
  </si>
  <si>
    <t>0040-69</t>
  </si>
  <si>
    <t>Pediatric</t>
  </si>
  <si>
    <t>0044-71</t>
  </si>
  <si>
    <t>0040-71</t>
  </si>
  <si>
    <t>TBI</t>
  </si>
  <si>
    <t>0044-72</t>
  </si>
  <si>
    <t>0040-72</t>
  </si>
  <si>
    <t>AIDS</t>
  </si>
  <si>
    <t>0044-73</t>
  </si>
  <si>
    <t>0040-73</t>
  </si>
  <si>
    <t>Long Term Ventilator</t>
  </si>
  <si>
    <t>0044-74</t>
  </si>
  <si>
    <t>0040-74</t>
  </si>
  <si>
    <t>Respite</t>
  </si>
  <si>
    <t>0044-75</t>
  </si>
  <si>
    <t>0040-75</t>
  </si>
  <si>
    <t>Behavioral Intervention</t>
  </si>
  <si>
    <t>0044-76</t>
  </si>
  <si>
    <t>0040-76</t>
  </si>
  <si>
    <t>Neurodegen</t>
  </si>
  <si>
    <t>0044-77</t>
  </si>
  <si>
    <t>0040-77</t>
  </si>
  <si>
    <t>ADHC #2</t>
  </si>
  <si>
    <t>0044-80</t>
  </si>
  <si>
    <t>0040-80</t>
  </si>
  <si>
    <t>ADHC #3</t>
  </si>
  <si>
    <t>0044-81</t>
  </si>
  <si>
    <t>0040-81</t>
  </si>
  <si>
    <t xml:space="preserve">COST CENTERS NOT COUNTED AS PATIENT CARE </t>
  </si>
  <si>
    <t>Direct Spending:</t>
  </si>
  <si>
    <t>Depreciation Leases &amp; Rental</t>
  </si>
  <si>
    <t>0044-1</t>
  </si>
  <si>
    <t>Resident Facing Staff Penalty(if any):</t>
  </si>
  <si>
    <t>Depreciation, Major Movable Equip</t>
  </si>
  <si>
    <t>0044-2</t>
  </si>
  <si>
    <t>BASIS OF COMPARISON:</t>
  </si>
  <si>
    <t>Interest on Capital Debt</t>
  </si>
  <si>
    <t>0044-3</t>
  </si>
  <si>
    <t>70% of Operating Rev.:</t>
  </si>
  <si>
    <t>Fiscal Services</t>
  </si>
  <si>
    <t>0044-4</t>
  </si>
  <si>
    <t xml:space="preserve">
Administrative Services</t>
  </si>
  <si>
    <t>0044-5</t>
  </si>
  <si>
    <t>Cafeteria</t>
  </si>
  <si>
    <t>0044-12</t>
  </si>
  <si>
    <t xml:space="preserve">
Research</t>
  </si>
  <si>
    <t>0044-62</t>
  </si>
  <si>
    <t xml:space="preserve">
Physicians' Office &amp; Other Rentals</t>
  </si>
  <si>
    <t>0044-63</t>
  </si>
  <si>
    <t>Gift Shop</t>
  </si>
  <si>
    <t>0044-64</t>
  </si>
  <si>
    <t xml:space="preserve">
Public Restaurant</t>
  </si>
  <si>
    <t>0044-65</t>
  </si>
  <si>
    <t>Fundraising</t>
  </si>
  <si>
    <t>0044-66</t>
  </si>
  <si>
    <t>Sold Services</t>
  </si>
  <si>
    <t>0044-68</t>
  </si>
  <si>
    <t>Medical Records</t>
  </si>
  <si>
    <t>0044-19</t>
  </si>
  <si>
    <t>Utilization Review</t>
  </si>
  <si>
    <t>0044-20</t>
  </si>
  <si>
    <t>Grounds</t>
  </si>
  <si>
    <t>0044-7</t>
  </si>
  <si>
    <t xml:space="preserve">
Security</t>
  </si>
  <si>
    <t>0044-8</t>
  </si>
  <si>
    <t>Rebate Required (if below 40% ):</t>
  </si>
  <si>
    <t xml:space="preserve"> Rebate Required (if below 70%):</t>
  </si>
  <si>
    <t>https://regs.health.ny.gov/volume-c-title-10/content/section-41534-minimum-direct-resident-care-spending</t>
  </si>
  <si>
    <r>
      <t>0270-81 (proxy)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</si>
  <si>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INCLUDE (Total Column, 44)</t>
  </si>
  <si>
    <t>Subtract (Capital Column, 40)</t>
  </si>
  <si>
    <t>Nursing Home Minimum Spending Compliance Estimator for Cost Year 2022</t>
  </si>
  <si>
    <t xml:space="preserve">(Note that if legislation that passed both Houses is signed, the provisions for spending year 2023 will change significantly) </t>
  </si>
  <si>
    <r>
      <t>varies</t>
    </r>
    <r>
      <rPr>
        <b/>
        <i/>
        <vertAlign val="superscript"/>
        <sz val="10"/>
        <color theme="1"/>
        <rFont val="Calibri"/>
        <family val="2"/>
        <scheme val="minor"/>
      </rPr>
      <t>2</t>
    </r>
  </si>
  <si>
    <r>
      <t>capital per diem x Mcaid Days</t>
    </r>
    <r>
      <rPr>
        <b/>
        <i/>
        <vertAlign val="superscript"/>
        <sz val="10"/>
        <color theme="1"/>
        <rFont val="Calibri"/>
        <family val="2"/>
        <scheme val="minor"/>
      </rPr>
      <t>3</t>
    </r>
  </si>
  <si>
    <t>Estimated direct care % (after any "40% penalty")</t>
  </si>
  <si>
    <t>Resident-Facing Staffing Exp</t>
  </si>
  <si>
    <t>Link to governing regulations: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</si>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</sst>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b/>
      <i/>
      <sz val="9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i/>
      <vertAlign val="superscript"/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96">
    <xf numFmtId="0" fontId="0" fillId="0" borderId="0" xfId="0"/>
    <xf numFmtId="0" fontId="1" fillId="2" borderId="0" xfId="2" applyFill="1"/>
    <xf numFmtId="0" fontId="1" fillId="3" borderId="0" xfId="2" applyFill="1"/>
    <xf numFmtId="0" fontId="1" fillId="0" borderId="0" xfId="2"/>
    <xf numFmtId="0" fontId="1" fillId="4" borderId="0" xfId="2" applyFill="1"/>
    <xf numFmtId="0" fontId="3" fillId="5" borderId="0" xfId="2" applyFont="1" applyFill="1" applyAlignment="1">
      <alignment vertical="center"/>
    </xf>
    <xf numFmtId="0" fontId="1" fillId="6" borderId="0" xfId="2" applyFill="1"/>
    <xf numFmtId="0" fontId="3" fillId="6" borderId="0" xfId="2" applyFont="1" applyFill="1" applyAlignment="1">
      <alignment vertical="center"/>
    </xf>
    <xf numFmtId="0" fontId="4" fillId="0" borderId="0" xfId="2" applyFont="1"/>
    <xf numFmtId="0" fontId="2" fillId="2" borderId="0" xfId="2" applyFont="1" applyFill="1"/>
    <xf numFmtId="164" fontId="1" fillId="0" borderId="0" xfId="2" applyNumberFormat="1"/>
    <xf numFmtId="0" fontId="1" fillId="0" borderId="2" xfId="2" applyBorder="1"/>
    <xf numFmtId="0" fontId="6" fillId="0" borderId="0" xfId="2" applyFont="1"/>
    <xf numFmtId="164" fontId="6" fillId="0" borderId="0" xfId="2" applyNumberFormat="1" applyFont="1"/>
    <xf numFmtId="164" fontId="1" fillId="6" borderId="0" xfId="1" applyNumberFormat="1" applyFill="1"/>
    <xf numFmtId="0" fontId="7" fillId="0" borderId="0" xfId="2" applyFont="1"/>
    <xf numFmtId="0" fontId="8" fillId="0" borderId="0" xfId="2" applyFont="1"/>
    <xf numFmtId="0" fontId="1" fillId="6" borderId="3" xfId="2" applyFill="1" applyBorder="1"/>
    <xf numFmtId="164" fontId="6" fillId="0" borderId="0" xfId="3" applyNumberFormat="1" applyFont="1"/>
    <xf numFmtId="164" fontId="6" fillId="0" borderId="4" xfId="2" applyNumberFormat="1" applyFont="1" applyBorder="1"/>
    <xf numFmtId="0" fontId="6" fillId="6" borderId="0" xfId="2" applyFont="1" applyFill="1"/>
    <xf numFmtId="164" fontId="6" fillId="5" borderId="0" xfId="1" applyNumberFormat="1" applyFont="1" applyFill="1"/>
    <xf numFmtId="164" fontId="9" fillId="6" borderId="0" xfId="3" applyNumberFormat="1" applyFont="1" applyFill="1" applyBorder="1" applyAlignment="1">
      <alignment horizontal="left"/>
    </xf>
    <xf numFmtId="0" fontId="2" fillId="8" borderId="5" xfId="2" applyFont="1" applyFill="1" applyBorder="1"/>
    <xf numFmtId="0" fontId="1" fillId="8" borderId="6" xfId="2" applyFill="1" applyBorder="1"/>
    <xf numFmtId="165" fontId="4" fillId="8" borderId="7" xfId="4" applyNumberFormat="1" applyFont="1" applyFill="1" applyBorder="1"/>
    <xf numFmtId="0" fontId="2" fillId="6" borderId="0" xfId="2" applyFont="1" applyFill="1"/>
    <xf numFmtId="165" fontId="4" fillId="6" borderId="0" xfId="4" applyNumberFormat="1" applyFont="1" applyFill="1" applyBorder="1"/>
    <xf numFmtId="164" fontId="9" fillId="2" borderId="0" xfId="3" applyNumberFormat="1" applyFont="1" applyFill="1" applyBorder="1" applyAlignment="1">
      <alignment horizontal="left"/>
    </xf>
    <xf numFmtId="165" fontId="4" fillId="2" borderId="0" xfId="4" applyNumberFormat="1" applyFont="1" applyFill="1" applyBorder="1"/>
    <xf numFmtId="0" fontId="3" fillId="5" borderId="0" xfId="2" applyFont="1" applyFill="1"/>
    <xf numFmtId="0" fontId="6" fillId="0" borderId="8" xfId="2" applyFont="1" applyBorder="1" applyAlignment="1">
      <alignment vertical="center"/>
    </xf>
    <xf numFmtId="0" fontId="1" fillId="9" borderId="8" xfId="2" applyFill="1" applyBorder="1" applyAlignment="1">
      <alignment wrapText="1"/>
    </xf>
    <xf numFmtId="0" fontId="1" fillId="10" borderId="8" xfId="2" applyFill="1" applyBorder="1" applyAlignment="1">
      <alignment wrapText="1"/>
    </xf>
    <xf numFmtId="0" fontId="10" fillId="2" borderId="8" xfId="2" applyFont="1" applyFill="1" applyBorder="1" applyAlignment="1">
      <alignment wrapText="1"/>
    </xf>
    <xf numFmtId="0" fontId="1" fillId="9" borderId="8" xfId="2" applyFill="1" applyBorder="1" applyAlignment="1">
      <alignment horizontal="center" vertical="center"/>
    </xf>
    <xf numFmtId="0" fontId="1" fillId="10" borderId="8" xfId="2" applyFill="1" applyBorder="1" applyAlignment="1">
      <alignment horizontal="center" vertical="center"/>
    </xf>
    <xf numFmtId="0" fontId="1" fillId="6" borderId="0" xfId="2" applyFill="1" applyAlignment="1">
      <alignment horizontal="center" vertical="center" wrapText="1"/>
    </xf>
    <xf numFmtId="0" fontId="1" fillId="2" borderId="0" xfId="2" applyFill="1" applyAlignment="1">
      <alignment horizontal="center" vertical="center" wrapText="1"/>
    </xf>
    <xf numFmtId="0" fontId="11" fillId="0" borderId="8" xfId="2" applyFont="1" applyBorder="1"/>
    <xf numFmtId="0" fontId="12" fillId="3" borderId="8" xfId="2" applyFont="1" applyFill="1" applyBorder="1"/>
    <xf numFmtId="164" fontId="13" fillId="6" borderId="0" xfId="3" applyNumberFormat="1" applyFont="1" applyFill="1" applyBorder="1"/>
    <xf numFmtId="164" fontId="13" fillId="2" borderId="0" xfId="3" applyNumberFormat="1" applyFont="1" applyFill="1" applyBorder="1"/>
    <xf numFmtId="0" fontId="11" fillId="6" borderId="0" xfId="2" applyFont="1" applyFill="1"/>
    <xf numFmtId="164" fontId="6" fillId="0" borderId="9" xfId="2" applyNumberFormat="1" applyFont="1" applyBorder="1"/>
    <xf numFmtId="164" fontId="6" fillId="0" borderId="10" xfId="2" applyNumberFormat="1" applyFont="1" applyBorder="1"/>
    <xf numFmtId="164" fontId="6" fillId="6" borderId="0" xfId="2" applyNumberFormat="1" applyFont="1" applyFill="1"/>
    <xf numFmtId="164" fontId="6" fillId="2" borderId="0" xfId="2" applyNumberFormat="1" applyFont="1" applyFill="1"/>
    <xf numFmtId="0" fontId="16" fillId="0" borderId="1" xfId="2" applyFont="1" applyBorder="1" applyAlignment="1">
      <alignment vertical="center"/>
    </xf>
    <xf numFmtId="0" fontId="1" fillId="0" borderId="1" xfId="2" applyBorder="1"/>
    <xf numFmtId="164" fontId="17" fillId="0" borderId="0" xfId="2" applyNumberFormat="1" applyFont="1"/>
    <xf numFmtId="0" fontId="11" fillId="0" borderId="1" xfId="2" applyFont="1" applyBorder="1"/>
    <xf numFmtId="0" fontId="18" fillId="0" borderId="1" xfId="2" applyFont="1" applyBorder="1"/>
    <xf numFmtId="164" fontId="13" fillId="0" borderId="2" xfId="3" applyNumberFormat="1" applyFont="1" applyBorder="1"/>
    <xf numFmtId="164" fontId="16" fillId="0" borderId="0" xfId="2" applyNumberFormat="1" applyFont="1"/>
    <xf numFmtId="164" fontId="6" fillId="5" borderId="0" xfId="3" applyNumberFormat="1" applyFont="1" applyFill="1" applyBorder="1"/>
    <xf numFmtId="0" fontId="2" fillId="8" borderId="5" xfId="2" applyFont="1" applyFill="1" applyBorder="1" applyAlignment="1">
      <alignment horizontal="center"/>
    </xf>
    <xf numFmtId="0" fontId="2" fillId="8" borderId="6" xfId="2" applyFont="1" applyFill="1" applyBorder="1" applyAlignment="1">
      <alignment horizontal="center"/>
    </xf>
    <xf numFmtId="0" fontId="11" fillId="4" borderId="0" xfId="2" applyFont="1" applyFill="1"/>
    <xf numFmtId="164" fontId="14" fillId="6" borderId="0" xfId="3" applyNumberFormat="1" applyFont="1" applyFill="1" applyBorder="1" applyAlignment="1">
      <alignment horizontal="right" wrapText="1"/>
    </xf>
    <xf numFmtId="164" fontId="14" fillId="4" borderId="0" xfId="3" applyNumberFormat="1" applyFont="1" applyFill="1" applyBorder="1" applyAlignment="1">
      <alignment horizontal="center"/>
    </xf>
    <xf numFmtId="0" fontId="1" fillId="6" borderId="0" xfId="2" applyFill="1" applyAlignment="1">
      <alignment horizontal="right" indent="1"/>
    </xf>
    <xf numFmtId="164" fontId="1" fillId="12" borderId="0" xfId="2" applyNumberFormat="1" applyFill="1"/>
    <xf numFmtId="164" fontId="1" fillId="12" borderId="2" xfId="2" applyNumberFormat="1" applyFill="1" applyBorder="1"/>
    <xf numFmtId="0" fontId="1" fillId="12" borderId="0" xfId="2" applyFill="1"/>
    <xf numFmtId="0" fontId="0" fillId="0" borderId="0" xfId="2" applyFont="1"/>
    <xf numFmtId="0" fontId="22" fillId="6" borderId="0" xfId="2" applyFont="1" applyFill="1"/>
    <xf numFmtId="0" fontId="2" fillId="0" borderId="0" xfId="2" applyFont="1" applyAlignment="1">
      <alignment horizontal="left" indent="5"/>
    </xf>
    <xf numFmtId="0" fontId="5" fillId="4" borderId="0" xfId="2" applyFont="1" applyFill="1"/>
    <xf numFmtId="0" fontId="5" fillId="6" borderId="0" xfId="2" applyFont="1" applyFill="1"/>
    <xf numFmtId="0" fontId="23" fillId="6" borderId="0" xfId="2" applyFont="1" applyFill="1"/>
    <xf numFmtId="164" fontId="19" fillId="11" borderId="0" xfId="2" applyNumberFormat="1" applyFont="1" applyFill="1"/>
    <xf numFmtId="0" fontId="24" fillId="2" borderId="0" xfId="2" applyFont="1" applyFill="1"/>
    <xf numFmtId="0" fontId="24" fillId="8" borderId="5" xfId="2" applyFont="1" applyFill="1" applyBorder="1" applyAlignment="1">
      <alignment horizontal="center"/>
    </xf>
    <xf numFmtId="164" fontId="5" fillId="7" borderId="1" xfId="3" applyNumberFormat="1" applyFont="1" applyFill="1" applyBorder="1" applyProtection="1">
      <protection locked="0"/>
    </xf>
    <xf numFmtId="164" fontId="6" fillId="7" borderId="1" xfId="3" applyNumberFormat="1" applyFont="1" applyFill="1" applyBorder="1" applyProtection="1">
      <protection locked="0"/>
    </xf>
    <xf numFmtId="164" fontId="1" fillId="7" borderId="1" xfId="1" applyNumberFormat="1" applyFill="1" applyBorder="1" applyProtection="1">
      <protection locked="0"/>
    </xf>
    <xf numFmtId="164" fontId="5" fillId="7" borderId="8" xfId="3" applyNumberFormat="1" applyFont="1" applyFill="1" applyBorder="1" applyProtection="1">
      <protection locked="0"/>
    </xf>
    <xf numFmtId="164" fontId="13" fillId="7" borderId="8" xfId="3" applyNumberFormat="1" applyFont="1" applyFill="1" applyBorder="1" applyProtection="1">
      <protection locked="0"/>
    </xf>
    <xf numFmtId="0" fontId="0" fillId="13" borderId="0" xfId="0" applyFill="1"/>
    <xf numFmtId="0" fontId="0" fillId="12" borderId="0" xfId="0" applyFill="1"/>
    <xf numFmtId="0" fontId="26" fillId="12" borderId="0" xfId="0" applyFont="1" applyFill="1"/>
    <xf numFmtId="0" fontId="1" fillId="0" borderId="0" xfId="2" applyAlignment="1">
      <alignment horizontal="center" vertical="center"/>
    </xf>
    <xf numFmtId="0" fontId="19" fillId="6" borderId="0" xfId="2" applyFont="1" applyFill="1" applyAlignment="1">
      <alignment horizontal="left"/>
    </xf>
    <xf numFmtId="164" fontId="6" fillId="6" borderId="0" xfId="2" applyNumberFormat="1" applyFont="1" applyFill="1" applyAlignment="1">
      <alignment horizontal="left" indent="3"/>
    </xf>
    <xf numFmtId="0" fontId="1" fillId="6" borderId="0" xfId="2" applyFill="1" applyAlignment="1">
      <alignment horizontal="center"/>
    </xf>
    <xf numFmtId="0" fontId="6" fillId="5" borderId="0" xfId="2" applyFont="1" applyFill="1" applyAlignment="1">
      <alignment horizontal="center"/>
    </xf>
    <xf numFmtId="0" fontId="25" fillId="12" borderId="0" xfId="5" applyFill="1" applyAlignment="1">
      <alignment horizontal="left"/>
    </xf>
    <xf numFmtId="164" fontId="1" fillId="6" borderId="0" xfId="2" applyNumberFormat="1" applyFill="1"/>
    <xf numFmtId="164" fontId="15" fillId="6" borderId="0" xfId="3" applyNumberFormat="1" applyFont="1" applyFill="1"/>
    <xf numFmtId="165" fontId="11" fillId="6" borderId="0" xfId="4" applyNumberFormat="1" applyFont="1" applyFill="1"/>
    <xf numFmtId="165" fontId="13" fillId="6" borderId="0" xfId="4" applyNumberFormat="1" applyFont="1" applyFill="1"/>
    <xf numFmtId="164" fontId="15" fillId="6" borderId="0" xfId="3" applyNumberFormat="1" applyFont="1" applyFill="1" applyBorder="1"/>
    <xf numFmtId="164" fontId="14" fillId="6" borderId="0" xfId="3" applyNumberFormat="1" applyFont="1" applyFill="1" applyBorder="1" applyAlignment="1">
      <alignment horizontal="center"/>
    </xf>
    <xf numFmtId="0" fontId="1" fillId="6" borderId="0" xfId="2" applyFill="1" applyBorder="1"/>
    <xf numFmtId="164" fontId="1" fillId="6" borderId="0" xfId="2" applyNumberFormat="1" applyFill="1" applyBorder="1"/>
  </cellXfs>
  <cellStyles count="6">
    <cellStyle name="Comma" xfId="1" builtinId="3"/>
    <cellStyle name="Comma 2" xfId="3" xr:uid="{C01576D0-C313-475E-811F-72B691340BB4}"/>
    <cellStyle name="Hyperlink" xfId="5" builtinId="8"/>
    <cellStyle name="Normal" xfId="0" builtinId="0"/>
    <cellStyle name="Normal 2" xfId="2" xr:uid="{E7E20570-003E-466F-9F82-5EBC02D6B697}"/>
    <cellStyle name="Percent 2" xfId="4" xr:uid="{F736CA22-CF2A-462C-983D-9AFA4826D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10</xdr:row>
      <xdr:rowOff>19050</xdr:rowOff>
    </xdr:from>
    <xdr:to>
      <xdr:col>1</xdr:col>
      <xdr:colOff>1047750</xdr:colOff>
      <xdr:row>13</xdr:row>
      <xdr:rowOff>180975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A3EFFEA6-3D2D-4C68-B7D7-A204EE567AC5}"/>
            </a:ext>
          </a:extLst>
        </xdr:cNvPr>
        <xdr:cNvSpPr/>
      </xdr:nvSpPr>
      <xdr:spPr>
        <a:xfrm>
          <a:off x="1102783" y="2135717"/>
          <a:ext cx="209550" cy="73342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79375</xdr:colOff>
      <xdr:row>7</xdr:row>
      <xdr:rowOff>148167</xdr:rowOff>
    </xdr:from>
    <xdr:to>
      <xdr:col>1</xdr:col>
      <xdr:colOff>756708</xdr:colOff>
      <xdr:row>16</xdr:row>
      <xdr:rowOff>68792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DFBE78-4E4F-4241-908B-17317EF8598A}"/>
            </a:ext>
          </a:extLst>
        </xdr:cNvPr>
        <xdr:cNvSpPr txBox="1"/>
      </xdr:nvSpPr>
      <xdr:spPr>
        <a:xfrm>
          <a:off x="343958" y="1693334"/>
          <a:ext cx="677333" cy="17515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Contract staff expenses</a:t>
          </a:r>
          <a:r>
            <a:rPr lang="en-US" sz="800" baseline="0"/>
            <a:t> only- if other costs are included in these cells on the cost report, they should be excluded</a:t>
          </a:r>
          <a:endParaRPr lang="en-US" sz="800"/>
        </a:p>
      </xdr:txBody>
    </xdr:sp>
    <xdr:clientData/>
  </xdr:twoCellAnchor>
  <xdr:twoCellAnchor>
    <xdr:from>
      <xdr:col>11</xdr:col>
      <xdr:colOff>295275</xdr:colOff>
      <xdr:row>5</xdr:row>
      <xdr:rowOff>28575</xdr:rowOff>
    </xdr:from>
    <xdr:to>
      <xdr:col>16</xdr:col>
      <xdr:colOff>123825</xdr:colOff>
      <xdr:row>30</xdr:row>
      <xdr:rowOff>95250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B48ADE-9E55-416C-AD64-E3E5C1DCC7E6}"/>
            </a:ext>
          </a:extLst>
        </xdr:cNvPr>
        <xdr:cNvSpPr txBox="1"/>
      </xdr:nvSpPr>
      <xdr:spPr>
        <a:xfrm>
          <a:off x="11391900" y="676275"/>
          <a:ext cx="3009900" cy="532447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INSTRUCTIONS:  </a:t>
          </a:r>
        </a:p>
        <a:p>
          <a:r>
            <a:rPr lang="en-US" sz="1100"/>
            <a:t>Enter</a:t>
          </a:r>
          <a:r>
            <a:rPr lang="en-US" sz="1100" baseline="0"/>
            <a:t> requested figures in yellow-shaded cells to obtain estimates of resident facing staff and direct care spending percentages.</a:t>
          </a:r>
        </a:p>
        <a:p>
          <a:endParaRPr lang="en-US" sz="1100" baseline="0"/>
        </a:p>
        <a:p>
          <a:r>
            <a:rPr lang="en-US" sz="1100" baseline="0"/>
            <a:t>Line references are to the RHCF-4 Medicaid Cost Report.  Enter all figures as positive amounts.</a:t>
          </a:r>
        </a:p>
        <a:p>
          <a:endParaRPr lang="en-US" sz="1100" baseline="0"/>
        </a:p>
        <a:p>
          <a:r>
            <a:rPr lang="en-US" sz="1100" baseline="0"/>
            <a:t>Please note that the top portion (40% calc) must be copmleted for the bottom portion (70% calc) to work correctly.</a:t>
          </a:r>
        </a:p>
        <a:p>
          <a:endParaRPr lang="en-US" sz="1100" baseline="0"/>
        </a:p>
        <a:p>
          <a:r>
            <a:rPr lang="en-US" sz="1100" baseline="0"/>
            <a:t>Some capital reimbursement exclusion nuances are not included.  If the calc suggests a facility is close to the 40 or 70% threshold, please contact us to discuss further.</a:t>
          </a:r>
        </a:p>
        <a:p>
          <a:endParaRPr lang="en-US" sz="1100" baseline="0"/>
        </a:p>
        <a:p>
          <a:r>
            <a:rPr lang="en-US" sz="1100" baseline="0"/>
            <a:t>dkirstein@leadingageny.org </a:t>
          </a:r>
        </a:p>
        <a:p>
          <a:r>
            <a:rPr lang="en-US" sz="1100" baseline="0"/>
            <a:t>518-867-8841  </a:t>
          </a:r>
        </a:p>
        <a:p>
          <a:endParaRPr lang="en-US" sz="1100" baseline="0"/>
        </a:p>
        <a:p>
          <a:r>
            <a:rPr lang="en-US" sz="1400" b="1" i="1" baseline="0"/>
            <a:t>TEMPLATE IS BASED ON OUR BEST UNDERSTANDING OF HOW DOH IS APPLYING THE PROVISIONS AND IS FOR CALCULATING ESTIMATES ONLY: ACTUAL DOH CALCULATIONS MAY DIFFER SLIGHTLY  </a:t>
          </a:r>
          <a:endParaRPr lang="en-US" sz="1400" b="1" i="1"/>
        </a:p>
      </xdr:txBody>
    </xdr:sp>
    <xdr:clientData/>
  </xdr:twoCellAnchor>
  <xdr:twoCellAnchor>
    <xdr:from>
      <xdr:col>4</xdr:col>
      <xdr:colOff>444500</xdr:colOff>
      <xdr:row>84</xdr:row>
      <xdr:rowOff>95250</xdr:rowOff>
    </xdr:from>
    <xdr:to>
      <xdr:col>8</xdr:col>
      <xdr:colOff>809625</xdr:colOff>
      <xdr:row>92</xdr:row>
      <xdr:rowOff>179918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4C512EE-81D3-7CBC-A2E9-BC87E0FF2A3A}"/>
            </a:ext>
          </a:extLst>
        </xdr:cNvPr>
        <xdr:cNvSpPr txBox="1"/>
      </xdr:nvSpPr>
      <xdr:spPr>
        <a:xfrm>
          <a:off x="5434542" y="17197917"/>
          <a:ext cx="4249208" cy="16086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800" b="1" baseline="30000"/>
            <a:t>1</a:t>
          </a:r>
          <a:r>
            <a:rPr lang="en-US" sz="800" b="1"/>
            <a:t> </a:t>
          </a:r>
          <a:r>
            <a:rPr lang="en-US" sz="800" b="0"/>
            <a:t>Enter</a:t>
          </a:r>
          <a:r>
            <a:rPr lang="en-US" sz="800" b="0" baseline="0"/>
            <a:t> actual cash receipts assessment reimbursement amount received in 2022 if available.  If not, use line 270-81 from Schedule 9 as an estimate.</a:t>
          </a:r>
        </a:p>
        <a:p>
          <a:endParaRPr lang="en-US" sz="800" b="0" baseline="0"/>
        </a:p>
        <a:p>
          <a:r>
            <a:rPr lang="en-US" sz="800" b="1" baseline="30000"/>
            <a:t>2</a:t>
          </a:r>
          <a:r>
            <a:rPr lang="en-US" sz="800" b="0" baseline="0"/>
            <a:t> DOH has not confirmed but we anticipate that PPP and ERC are excluded from revenue along with federal provider relief funding.</a:t>
          </a:r>
        </a:p>
        <a:p>
          <a:endParaRPr lang="en-US" sz="800" b="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 Medicaid capital reimbursement is excluded for homes that have an overall CMS Star Rating of 4 or 5 at the time when DOH performs the spending calculation.  For other homes, exclude the average increase in the capital portion of the Medicaid reimbursement rate from the prior three years.</a:t>
          </a:r>
          <a:endParaRPr lang="en-US" sz="800">
            <a:effectLst/>
          </a:endParaRPr>
        </a:p>
        <a:p>
          <a:endParaRPr lang="en-US" sz="8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4</xdr:row>
      <xdr:rowOff>66675</xdr:rowOff>
    </xdr:from>
    <xdr:to>
      <xdr:col>12</xdr:col>
      <xdr:colOff>200025</xdr:colOff>
      <xdr:row>28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B51F66-6559-CACF-587C-698B48A5649C}"/>
            </a:ext>
          </a:extLst>
        </xdr:cNvPr>
        <xdr:cNvSpPr txBox="1"/>
      </xdr:nvSpPr>
      <xdr:spPr>
        <a:xfrm>
          <a:off x="1009650" y="838200"/>
          <a:ext cx="6505575" cy="4572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Additional considerations: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 to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minimuim 70-40 spending requirements, a facility’s total operating revenue may not exceeds total operating and non-operating expenses by more than five percent of total operating revenue.</a:t>
          </a:r>
          <a:endParaRPr lang="en-US">
            <a:effectLst/>
          </a:endParaRP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us if your reported operating revenue includes material amounts that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</a:t>
          </a:r>
          <a:r>
            <a:rPr lang="en-US" sz="11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revenue from or on behalf of </a:t>
          </a:r>
          <a:r>
            <a:rPr lang="en-US" sz="1100" b="0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residents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the residential health care facility, government payers, or third-party payers, to pay for a </a:t>
          </a:r>
          <a:r>
            <a:rPr lang="en-US" sz="1100" b="0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resident's occupancy of the residential health care facility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resident care, and the </a:t>
          </a:r>
          <a:r>
            <a:rPr lang="en-US" sz="1100" b="0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operation of the residential health care facility."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Capital reimbursement attributable to a capital expenditure made to a corporation, other entity, or individual, with a common or familial ownership to the operator or the facility as reported under Public Health Law section 2803‑x(1)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may NOT be excluded from revenue.</a:t>
          </a: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Minimum spending provisions do not apply to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(i) facilities that are authorized by the Department to primarily care for medically fragile children or young adults, people with HIV/AIDS, persons requiring behavioral intervention, or persons requiring neurodegenerative services.  For the purposes of this subparagraph, a facility shall be considered to primarily care for such specialized populations if at least 51 percent of certified beds are designated for persons with such specialty health care needs; or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(ii) continuing care retirement communities licensed pursuant to Article 46 or 46-A of the Public Health Law.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regs.health.ny.gov/volume-c-title-10/content/section-41534-minimum-direct-resident-care-sp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EF00-11A7-4B66-8B8C-A03D0233683E}">
  <dimension ref="A1:U116"/>
  <sheetViews>
    <sheetView showRowColHeaders="0" tabSelected="1" zoomScale="110" zoomScaleNormal="110" workbookViewId="0">
      <pane ySplit="3" topLeftCell="A4" activePane="bottomLeft" state="frozen"/>
      <selection pane="bottomLeft" activeCell="A95" sqref="A95"/>
    </sheetView>
  </sheetViews>
  <sheetFormatPr defaultRowHeight="15" x14ac:dyDescent="0.25"/>
  <cols>
    <col min="1" max="1" width="4" style="3" customWidth="1"/>
    <col min="2" max="2" width="16.5703125" style="3" customWidth="1"/>
    <col min="3" max="3" width="38.85546875" style="3" customWidth="1"/>
    <col min="4" max="4" width="15.42578125" style="3" customWidth="1"/>
    <col min="5" max="5" width="13.5703125" style="3" customWidth="1"/>
    <col min="6" max="6" width="15.85546875" style="3" customWidth="1"/>
    <col min="7" max="7" width="15.5703125" style="3" customWidth="1"/>
    <col min="8" max="8" width="13.28515625" style="3" customWidth="1"/>
    <col min="9" max="9" width="12.42578125" style="3" customWidth="1"/>
    <col min="10" max="10" width="6.140625" style="3" customWidth="1"/>
    <col min="11" max="11" width="4.42578125" style="3" customWidth="1"/>
    <col min="12" max="12" width="11.140625" style="3" customWidth="1"/>
    <col min="13" max="13" width="9.140625" style="3" customWidth="1"/>
    <col min="14" max="16384" width="9.140625" style="3"/>
  </cols>
  <sheetData>
    <row r="1" spans="1:21" ht="24.75" customHeight="1" x14ac:dyDescent="0.35">
      <c r="A1" s="6"/>
      <c r="B1" s="66" t="s">
        <v>211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6"/>
      <c r="B2" s="70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7.75" customHeight="1" x14ac:dyDescent="0.25">
      <c r="A4" s="1"/>
      <c r="B4" s="4"/>
      <c r="C4" s="5" t="s">
        <v>0</v>
      </c>
      <c r="D4" s="6"/>
      <c r="E4" s="6"/>
      <c r="F4" s="6"/>
      <c r="G4" s="6"/>
      <c r="H4" s="6"/>
      <c r="I4" s="6"/>
      <c r="J4" s="6"/>
      <c r="K4" s="1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8.25" customHeight="1" x14ac:dyDescent="0.25">
      <c r="A5" s="1"/>
      <c r="B5" s="4"/>
      <c r="C5" s="7"/>
      <c r="D5" s="6"/>
      <c r="E5" s="6"/>
      <c r="F5" s="6"/>
      <c r="G5" s="6"/>
      <c r="H5" s="6"/>
      <c r="I5" s="6"/>
      <c r="J5" s="6"/>
      <c r="K5" s="1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5.75" x14ac:dyDescent="0.25">
      <c r="A6" s="1"/>
      <c r="B6" s="4"/>
      <c r="C6" s="8" t="s">
        <v>1</v>
      </c>
      <c r="D6" s="72" t="s">
        <v>2</v>
      </c>
      <c r="F6" s="82"/>
      <c r="G6" s="82"/>
      <c r="H6" s="4"/>
      <c r="I6" s="4"/>
      <c r="J6" s="4"/>
      <c r="K6" s="2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1"/>
      <c r="B7" s="4"/>
      <c r="C7" s="3" t="s">
        <v>3</v>
      </c>
      <c r="D7" s="3" t="s">
        <v>4</v>
      </c>
      <c r="F7" s="74">
        <v>78243</v>
      </c>
      <c r="G7" s="10">
        <f>F7</f>
        <v>78243</v>
      </c>
      <c r="H7" s="4"/>
      <c r="I7" s="4"/>
      <c r="J7" s="4"/>
      <c r="K7" s="2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1"/>
      <c r="B8" s="4"/>
      <c r="C8" s="3" t="s">
        <v>5</v>
      </c>
      <c r="D8" s="3" t="s">
        <v>6</v>
      </c>
      <c r="F8" s="74">
        <v>10243529</v>
      </c>
      <c r="G8" s="10">
        <f t="shared" ref="G8:G10" si="0">F8</f>
        <v>10243529</v>
      </c>
      <c r="H8" s="4"/>
      <c r="I8" s="4"/>
      <c r="J8" s="4"/>
      <c r="K8" s="2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1"/>
      <c r="B9" s="4"/>
      <c r="C9" s="3" t="s">
        <v>7</v>
      </c>
      <c r="D9" s="3" t="s">
        <v>8</v>
      </c>
      <c r="F9" s="74">
        <v>27520</v>
      </c>
      <c r="G9" s="10">
        <f t="shared" si="0"/>
        <v>27520</v>
      </c>
      <c r="H9" s="4"/>
      <c r="I9" s="4"/>
      <c r="J9" s="4"/>
      <c r="K9" s="2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"/>
      <c r="B10" s="4"/>
      <c r="C10" s="3" t="s">
        <v>9</v>
      </c>
      <c r="D10" s="3" t="s">
        <v>10</v>
      </c>
      <c r="F10" s="74">
        <v>3602896</v>
      </c>
      <c r="G10" s="10">
        <f t="shared" si="0"/>
        <v>3602896</v>
      </c>
      <c r="H10" s="4"/>
      <c r="I10" s="4"/>
      <c r="J10" s="4"/>
      <c r="K10" s="2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1"/>
      <c r="B11" s="4"/>
      <c r="C11" s="3" t="s">
        <v>11</v>
      </c>
      <c r="D11" s="3" t="s">
        <v>12</v>
      </c>
      <c r="F11" s="74">
        <v>116326</v>
      </c>
      <c r="G11" s="10">
        <f>F11</f>
        <v>116326</v>
      </c>
      <c r="H11" s="4"/>
      <c r="I11" s="4"/>
      <c r="J11" s="4"/>
      <c r="K11" s="2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1"/>
      <c r="B12" s="4"/>
      <c r="C12" s="3" t="s">
        <v>13</v>
      </c>
      <c r="D12" s="3" t="s">
        <v>14</v>
      </c>
      <c r="E12" s="64" t="s">
        <v>15</v>
      </c>
      <c r="F12" s="74">
        <v>80796</v>
      </c>
      <c r="G12" s="62">
        <f t="shared" ref="G12" si="1">F12*85%</f>
        <v>68676.599999999991</v>
      </c>
      <c r="H12" s="4"/>
      <c r="I12" s="4"/>
      <c r="J12" s="4"/>
      <c r="K12" s="2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1"/>
      <c r="B13" s="4"/>
      <c r="C13" s="3" t="s">
        <v>16</v>
      </c>
      <c r="D13" s="3" t="s">
        <v>17</v>
      </c>
      <c r="F13" s="74">
        <v>2195630</v>
      </c>
      <c r="G13" s="10">
        <f>F13</f>
        <v>2195630</v>
      </c>
      <c r="H13" s="4"/>
      <c r="I13" s="4"/>
      <c r="J13" s="4"/>
      <c r="K13" s="2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5.75" thickBot="1" x14ac:dyDescent="0.3">
      <c r="A14" s="1"/>
      <c r="B14" s="4"/>
      <c r="C14" s="3" t="s">
        <v>18</v>
      </c>
      <c r="D14" s="11" t="s">
        <v>19</v>
      </c>
      <c r="E14" s="64" t="s">
        <v>15</v>
      </c>
      <c r="F14" s="74">
        <v>3013284</v>
      </c>
      <c r="G14" s="63">
        <f>F14*85%</f>
        <v>2561291.4</v>
      </c>
      <c r="H14" s="4"/>
      <c r="I14" s="4"/>
      <c r="J14" s="4"/>
      <c r="K14" s="2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5.75" thickTop="1" x14ac:dyDescent="0.25">
      <c r="A15" s="1"/>
      <c r="B15" s="4"/>
      <c r="C15" s="6"/>
      <c r="D15" s="12" t="s">
        <v>20</v>
      </c>
      <c r="G15" s="13">
        <f>SUM(G7:G14)</f>
        <v>18894112</v>
      </c>
      <c r="H15" s="68" t="s">
        <v>216</v>
      </c>
      <c r="I15" s="4"/>
      <c r="J15" s="4"/>
      <c r="K15" s="2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2.5" customHeight="1" x14ac:dyDescent="0.25">
      <c r="A16" s="1"/>
      <c r="B16" s="4"/>
      <c r="C16" s="6"/>
      <c r="D16" s="4"/>
      <c r="E16" s="4"/>
      <c r="F16" s="4"/>
      <c r="G16" s="4"/>
      <c r="H16" s="4"/>
      <c r="I16" s="4"/>
      <c r="J16" s="4"/>
      <c r="K16" s="2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1"/>
      <c r="B17" s="4"/>
      <c r="C17" s="12" t="s">
        <v>21</v>
      </c>
      <c r="D17" s="3" t="s">
        <v>22</v>
      </c>
      <c r="F17" s="75">
        <v>54928344</v>
      </c>
      <c r="H17" s="6"/>
      <c r="I17" s="6"/>
      <c r="J17" s="6"/>
      <c r="K17" s="1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5.75" x14ac:dyDescent="0.25">
      <c r="A18" s="1"/>
      <c r="B18" s="4"/>
      <c r="C18" s="3" t="s">
        <v>23</v>
      </c>
      <c r="D18" s="65" t="s">
        <v>208</v>
      </c>
      <c r="F18" s="76">
        <v>2163890</v>
      </c>
      <c r="H18" s="6"/>
      <c r="I18" s="14"/>
      <c r="J18" s="6"/>
      <c r="K18" s="1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5.75" x14ac:dyDescent="0.25">
      <c r="A19" s="1"/>
      <c r="B19" s="4"/>
      <c r="C19" s="3" t="s">
        <v>24</v>
      </c>
      <c r="D19" s="15" t="s">
        <v>213</v>
      </c>
      <c r="F19" s="76">
        <v>6817470</v>
      </c>
      <c r="H19" s="6"/>
      <c r="I19" s="6"/>
      <c r="J19" s="6"/>
      <c r="K19" s="1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6.5" thickBot="1" x14ac:dyDescent="0.3">
      <c r="A20" s="1"/>
      <c r="B20" s="4"/>
      <c r="C20" s="3" t="s">
        <v>25</v>
      </c>
      <c r="D20" s="16" t="s">
        <v>214</v>
      </c>
      <c r="F20" s="76">
        <v>0</v>
      </c>
      <c r="G20" s="17"/>
      <c r="H20" s="6"/>
      <c r="I20" s="6"/>
      <c r="J20" s="6"/>
      <c r="K20" s="1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6.5" thickTop="1" thickBot="1" x14ac:dyDescent="0.3">
      <c r="A21" s="1"/>
      <c r="B21" s="6"/>
      <c r="C21" s="6"/>
      <c r="D21" s="6"/>
      <c r="E21" s="67" t="s">
        <v>26</v>
      </c>
      <c r="F21" s="18">
        <f>F17-F18-F19-F20</f>
        <v>45946984</v>
      </c>
      <c r="G21" s="19">
        <f>F21*40%</f>
        <v>18378793.600000001</v>
      </c>
      <c r="H21" s="69" t="s">
        <v>27</v>
      </c>
      <c r="I21" s="6"/>
      <c r="J21" s="6"/>
      <c r="K21" s="1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"/>
      <c r="B22" s="6"/>
      <c r="C22" s="20"/>
      <c r="D22" s="6"/>
      <c r="E22" s="86" t="s">
        <v>205</v>
      </c>
      <c r="F22" s="86"/>
      <c r="G22" s="21">
        <f>IF(G15&gt;G21,0,G21-G15)</f>
        <v>0</v>
      </c>
      <c r="H22" s="6"/>
      <c r="I22" s="6"/>
      <c r="J22" s="6"/>
      <c r="K22" s="1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5.75" thickBot="1" x14ac:dyDescent="0.3">
      <c r="A23" s="1"/>
      <c r="B23" s="6"/>
      <c r="C23" s="6"/>
      <c r="D23" s="6"/>
      <c r="E23" s="6"/>
      <c r="F23" s="6"/>
      <c r="G23" s="6"/>
      <c r="H23" s="6"/>
      <c r="I23" s="6"/>
      <c r="J23" s="6"/>
      <c r="K23" s="1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6.5" thickBot="1" x14ac:dyDescent="0.3">
      <c r="A24" s="1"/>
      <c r="B24" s="6"/>
      <c r="C24" s="22"/>
      <c r="D24" s="6"/>
      <c r="E24" s="23" t="s">
        <v>28</v>
      </c>
      <c r="F24" s="24"/>
      <c r="G24" s="25">
        <f>G15/F21</f>
        <v>0.41121550002063245</v>
      </c>
      <c r="H24" s="6"/>
      <c r="I24" s="6"/>
      <c r="J24" s="6"/>
      <c r="K24" s="1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5.75" x14ac:dyDescent="0.25">
      <c r="A25" s="1"/>
      <c r="B25" s="6"/>
      <c r="C25" s="22"/>
      <c r="D25" s="6"/>
      <c r="E25" s="26"/>
      <c r="F25" s="6"/>
      <c r="G25" s="27"/>
      <c r="H25" s="6"/>
      <c r="I25" s="6"/>
      <c r="J25" s="6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5.75" x14ac:dyDescent="0.25">
      <c r="A26" s="1"/>
      <c r="B26" s="1"/>
      <c r="C26" s="28"/>
      <c r="D26" s="1"/>
      <c r="E26" s="9"/>
      <c r="F26" s="1"/>
      <c r="G26" s="29"/>
      <c r="H26" s="1"/>
      <c r="I26" s="1"/>
      <c r="J26" s="1"/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3.25" customHeight="1" x14ac:dyDescent="0.3">
      <c r="A27" s="1"/>
      <c r="B27" s="6"/>
      <c r="C27" s="30" t="s">
        <v>29</v>
      </c>
      <c r="D27" s="6"/>
      <c r="E27" s="6"/>
      <c r="F27" s="6"/>
      <c r="G27" s="6"/>
      <c r="H27" s="6"/>
      <c r="I27" s="6"/>
      <c r="J27" s="6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"/>
      <c r="B28" s="6"/>
      <c r="C28" s="6"/>
      <c r="D28" s="6"/>
      <c r="E28" s="6"/>
      <c r="F28" s="6"/>
      <c r="G28" s="6"/>
      <c r="H28" s="6"/>
      <c r="I28" s="6"/>
      <c r="J28" s="6"/>
      <c r="K28" s="1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30" x14ac:dyDescent="0.25">
      <c r="A29" s="1"/>
      <c r="B29" s="4"/>
      <c r="C29" s="31" t="s">
        <v>30</v>
      </c>
      <c r="D29" s="32" t="s">
        <v>209</v>
      </c>
      <c r="E29" s="33" t="s">
        <v>210</v>
      </c>
      <c r="F29" s="34"/>
      <c r="G29" s="34"/>
      <c r="H29" s="35" t="s">
        <v>20</v>
      </c>
      <c r="I29" s="36" t="s">
        <v>31</v>
      </c>
      <c r="J29" s="37"/>
      <c r="K29" s="38"/>
      <c r="L29" s="94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"/>
      <c r="B30" s="4"/>
      <c r="C30" s="39" t="s">
        <v>32</v>
      </c>
      <c r="D30" s="39" t="s">
        <v>33</v>
      </c>
      <c r="E30" s="39" t="s">
        <v>34</v>
      </c>
      <c r="F30" s="40"/>
      <c r="G30" s="40"/>
      <c r="H30" s="77">
        <v>1877899</v>
      </c>
      <c r="I30" s="78">
        <v>102585</v>
      </c>
      <c r="J30" s="41"/>
      <c r="K30" s="42"/>
      <c r="L30" s="59"/>
      <c r="M30" s="88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"/>
      <c r="B31" s="4"/>
      <c r="C31" s="39" t="s">
        <v>35</v>
      </c>
      <c r="D31" s="39" t="s">
        <v>36</v>
      </c>
      <c r="E31" s="39" t="s">
        <v>37</v>
      </c>
      <c r="F31" s="40"/>
      <c r="G31" s="40"/>
      <c r="H31" s="77">
        <v>740987</v>
      </c>
      <c r="I31" s="78">
        <v>0</v>
      </c>
      <c r="J31" s="41"/>
      <c r="K31" s="42"/>
      <c r="L31" s="59"/>
      <c r="M31" s="88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"/>
      <c r="B32" s="4"/>
      <c r="C32" s="39" t="s">
        <v>38</v>
      </c>
      <c r="D32" s="39" t="s">
        <v>39</v>
      </c>
      <c r="E32" s="39" t="s">
        <v>40</v>
      </c>
      <c r="F32" s="40"/>
      <c r="G32" s="40"/>
      <c r="H32" s="77">
        <v>2432430</v>
      </c>
      <c r="I32" s="78">
        <v>0</v>
      </c>
      <c r="J32" s="41"/>
      <c r="K32" s="42"/>
      <c r="L32" s="59"/>
      <c r="M32" s="88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"/>
      <c r="B33" s="4"/>
      <c r="C33" s="39" t="s">
        <v>41</v>
      </c>
      <c r="D33" s="39" t="s">
        <v>42</v>
      </c>
      <c r="E33" s="39" t="s">
        <v>43</v>
      </c>
      <c r="F33" s="40"/>
      <c r="G33" s="40"/>
      <c r="H33" s="77">
        <v>4463995</v>
      </c>
      <c r="I33" s="78">
        <v>0</v>
      </c>
      <c r="J33" s="41"/>
      <c r="K33" s="42"/>
      <c r="L33" s="59"/>
      <c r="M33" s="88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"/>
      <c r="B34" s="4"/>
      <c r="C34" s="39" t="s">
        <v>44</v>
      </c>
      <c r="D34" s="39" t="s">
        <v>45</v>
      </c>
      <c r="E34" s="39" t="s">
        <v>46</v>
      </c>
      <c r="F34" s="40"/>
      <c r="G34" s="40"/>
      <c r="H34" s="77">
        <v>3306253</v>
      </c>
      <c r="I34" s="78">
        <v>0</v>
      </c>
      <c r="J34" s="41"/>
      <c r="K34" s="42"/>
      <c r="L34" s="59"/>
      <c r="M34" s="88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"/>
      <c r="B35" s="4"/>
      <c r="C35" s="39" t="s">
        <v>47</v>
      </c>
      <c r="D35" s="39" t="s">
        <v>48</v>
      </c>
      <c r="E35" s="39" t="s">
        <v>49</v>
      </c>
      <c r="F35" s="40"/>
      <c r="G35" s="40"/>
      <c r="H35" s="77">
        <v>621558</v>
      </c>
      <c r="I35" s="78">
        <v>0</v>
      </c>
      <c r="J35" s="41"/>
      <c r="K35" s="42"/>
      <c r="L35" s="59"/>
      <c r="M35" s="88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"/>
      <c r="B36" s="4"/>
      <c r="C36" s="39" t="s">
        <v>50</v>
      </c>
      <c r="D36" s="39" t="s">
        <v>51</v>
      </c>
      <c r="E36" s="39" t="s">
        <v>52</v>
      </c>
      <c r="F36" s="40"/>
      <c r="G36" s="40"/>
      <c r="H36" s="77">
        <v>0</v>
      </c>
      <c r="I36" s="78">
        <v>0</v>
      </c>
      <c r="J36" s="41"/>
      <c r="K36" s="42"/>
      <c r="L36" s="92"/>
      <c r="M36" s="88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"/>
      <c r="B37" s="4"/>
      <c r="C37" s="39" t="s">
        <v>53</v>
      </c>
      <c r="D37" s="39" t="s">
        <v>54</v>
      </c>
      <c r="E37" s="39" t="s">
        <v>55</v>
      </c>
      <c r="F37" s="40"/>
      <c r="G37" s="40"/>
      <c r="H37" s="77">
        <v>388231</v>
      </c>
      <c r="I37" s="78">
        <v>0</v>
      </c>
      <c r="J37" s="41"/>
      <c r="K37" s="42"/>
      <c r="L37" s="59"/>
      <c r="M37" s="88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"/>
      <c r="B38" s="4"/>
      <c r="C38" s="39" t="s">
        <v>56</v>
      </c>
      <c r="D38" s="39" t="s">
        <v>57</v>
      </c>
      <c r="E38" s="39" t="s">
        <v>58</v>
      </c>
      <c r="F38" s="40"/>
      <c r="G38" s="40"/>
      <c r="H38" s="77">
        <v>663294</v>
      </c>
      <c r="I38" s="78">
        <v>5982</v>
      </c>
      <c r="J38" s="41"/>
      <c r="K38" s="42"/>
      <c r="L38" s="59"/>
      <c r="M38" s="88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"/>
      <c r="B39" s="4"/>
      <c r="C39" s="39" t="s">
        <v>59</v>
      </c>
      <c r="D39" s="39" t="s">
        <v>60</v>
      </c>
      <c r="E39" s="39" t="s">
        <v>61</v>
      </c>
      <c r="F39" s="40"/>
      <c r="G39" s="40"/>
      <c r="H39" s="77">
        <v>0</v>
      </c>
      <c r="I39" s="78">
        <v>0</v>
      </c>
      <c r="J39" s="41"/>
      <c r="K39" s="42"/>
      <c r="L39" s="92"/>
      <c r="M39" s="88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"/>
      <c r="B40" s="4"/>
      <c r="C40" s="39" t="s">
        <v>62</v>
      </c>
      <c r="D40" s="39" t="s">
        <v>63</v>
      </c>
      <c r="E40" s="39" t="s">
        <v>64</v>
      </c>
      <c r="F40" s="40"/>
      <c r="G40" s="40"/>
      <c r="H40" s="77">
        <v>39277</v>
      </c>
      <c r="I40" s="78">
        <v>0</v>
      </c>
      <c r="J40" s="41"/>
      <c r="K40" s="42"/>
      <c r="L40" s="59"/>
      <c r="M40" s="88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"/>
      <c r="B41" s="4"/>
      <c r="C41" s="39" t="s">
        <v>65</v>
      </c>
      <c r="D41" s="39" t="s">
        <v>66</v>
      </c>
      <c r="E41" s="39" t="s">
        <v>67</v>
      </c>
      <c r="F41" s="40"/>
      <c r="G41" s="40"/>
      <c r="H41" s="77">
        <v>0</v>
      </c>
      <c r="I41" s="78">
        <v>0</v>
      </c>
      <c r="J41" s="41"/>
      <c r="K41" s="42"/>
      <c r="L41" s="92"/>
      <c r="M41" s="88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"/>
      <c r="B42" s="4"/>
      <c r="C42" s="39" t="s">
        <v>68</v>
      </c>
      <c r="D42" s="39" t="s">
        <v>69</v>
      </c>
      <c r="E42" s="39" t="s">
        <v>70</v>
      </c>
      <c r="F42" s="40"/>
      <c r="G42" s="40"/>
      <c r="H42" s="77">
        <v>0</v>
      </c>
      <c r="I42" s="78">
        <v>0</v>
      </c>
      <c r="J42" s="41"/>
      <c r="K42" s="42"/>
      <c r="L42" s="92"/>
      <c r="M42" s="88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"/>
      <c r="B43" s="4"/>
      <c r="C43" s="39" t="s">
        <v>71</v>
      </c>
      <c r="D43" s="39" t="s">
        <v>72</v>
      </c>
      <c r="E43" s="39" t="s">
        <v>73</v>
      </c>
      <c r="F43" s="40"/>
      <c r="G43" s="40"/>
      <c r="H43" s="77">
        <v>32002</v>
      </c>
      <c r="I43" s="78">
        <v>0</v>
      </c>
      <c r="J43" s="41"/>
      <c r="K43" s="42"/>
      <c r="L43" s="59"/>
      <c r="M43" s="88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"/>
      <c r="B44" s="4"/>
      <c r="C44" s="39" t="s">
        <v>74</v>
      </c>
      <c r="D44" s="39" t="s">
        <v>75</v>
      </c>
      <c r="E44" s="39" t="s">
        <v>76</v>
      </c>
      <c r="F44" s="40"/>
      <c r="G44" s="40"/>
      <c r="H44" s="77">
        <v>120433</v>
      </c>
      <c r="I44" s="78">
        <v>62768</v>
      </c>
      <c r="J44" s="41"/>
      <c r="K44" s="42"/>
      <c r="L44" s="59"/>
      <c r="M44" s="88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"/>
      <c r="B45" s="4"/>
      <c r="C45" s="39" t="s">
        <v>77</v>
      </c>
      <c r="D45" s="39" t="s">
        <v>78</v>
      </c>
      <c r="E45" s="39" t="s">
        <v>79</v>
      </c>
      <c r="F45" s="40"/>
      <c r="G45" s="40"/>
      <c r="H45" s="77">
        <v>0</v>
      </c>
      <c r="I45" s="78">
        <v>0</v>
      </c>
      <c r="J45" s="41"/>
      <c r="K45" s="42"/>
      <c r="L45" s="92"/>
      <c r="M45" s="88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"/>
      <c r="B46" s="4"/>
      <c r="C46" s="39" t="s">
        <v>80</v>
      </c>
      <c r="D46" s="39" t="s">
        <v>81</v>
      </c>
      <c r="E46" s="39" t="s">
        <v>82</v>
      </c>
      <c r="F46" s="40"/>
      <c r="G46" s="40"/>
      <c r="H46" s="77">
        <v>72570</v>
      </c>
      <c r="I46" s="78">
        <v>0</v>
      </c>
      <c r="J46" s="41"/>
      <c r="K46" s="42"/>
      <c r="L46" s="59"/>
      <c r="M46" s="95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"/>
      <c r="B47" s="4"/>
      <c r="C47" s="39" t="s">
        <v>83</v>
      </c>
      <c r="D47" s="39" t="s">
        <v>84</v>
      </c>
      <c r="E47" s="39" t="s">
        <v>85</v>
      </c>
      <c r="F47" s="40"/>
      <c r="G47" s="40"/>
      <c r="H47" s="77">
        <v>0</v>
      </c>
      <c r="I47" s="78">
        <v>0</v>
      </c>
      <c r="J47" s="41"/>
      <c r="K47" s="42"/>
      <c r="L47" s="92"/>
      <c r="M47" s="95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"/>
      <c r="B48" s="4"/>
      <c r="C48" s="39" t="s">
        <v>86</v>
      </c>
      <c r="D48" s="39" t="s">
        <v>87</v>
      </c>
      <c r="E48" s="39" t="s">
        <v>88</v>
      </c>
      <c r="F48" s="40"/>
      <c r="G48" s="40"/>
      <c r="H48" s="77">
        <v>1297181</v>
      </c>
      <c r="I48" s="78">
        <v>0</v>
      </c>
      <c r="J48" s="41"/>
      <c r="K48" s="42"/>
      <c r="L48" s="59"/>
      <c r="M48" s="95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"/>
      <c r="B49" s="4"/>
      <c r="C49" s="39" t="s">
        <v>89</v>
      </c>
      <c r="D49" s="39" t="s">
        <v>90</v>
      </c>
      <c r="E49" s="39" t="s">
        <v>91</v>
      </c>
      <c r="F49" s="40"/>
      <c r="G49" s="40"/>
      <c r="H49" s="77">
        <v>777369</v>
      </c>
      <c r="I49" s="78">
        <v>0</v>
      </c>
      <c r="J49" s="41"/>
      <c r="K49" s="42"/>
      <c r="L49" s="59"/>
      <c r="M49" s="95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"/>
      <c r="B50" s="4"/>
      <c r="C50" s="39" t="s">
        <v>92</v>
      </c>
      <c r="D50" s="39" t="s">
        <v>93</v>
      </c>
      <c r="E50" s="39" t="s">
        <v>94</v>
      </c>
      <c r="F50" s="40"/>
      <c r="G50" s="40"/>
      <c r="H50" s="77">
        <v>116935</v>
      </c>
      <c r="I50" s="78">
        <v>0</v>
      </c>
      <c r="J50" s="41"/>
      <c r="K50" s="42"/>
      <c r="L50" s="59"/>
      <c r="M50" s="95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"/>
      <c r="B51" s="4"/>
      <c r="C51" s="39" t="s">
        <v>95</v>
      </c>
      <c r="D51" s="39" t="s">
        <v>96</v>
      </c>
      <c r="E51" s="39" t="s">
        <v>97</v>
      </c>
      <c r="F51" s="40"/>
      <c r="G51" s="40"/>
      <c r="H51" s="77">
        <v>743208</v>
      </c>
      <c r="I51" s="78">
        <v>0</v>
      </c>
      <c r="J51" s="41"/>
      <c r="K51" s="42"/>
      <c r="L51" s="59"/>
      <c r="M51" s="95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"/>
      <c r="B52" s="4"/>
      <c r="C52" s="39" t="s">
        <v>98</v>
      </c>
      <c r="D52" s="39" t="s">
        <v>99</v>
      </c>
      <c r="E52" s="39" t="s">
        <v>100</v>
      </c>
      <c r="F52" s="40"/>
      <c r="G52" s="40"/>
      <c r="H52" s="77">
        <v>765649</v>
      </c>
      <c r="I52" s="78">
        <v>0</v>
      </c>
      <c r="J52" s="41"/>
      <c r="K52" s="42"/>
      <c r="L52" s="59"/>
      <c r="M52" s="95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"/>
      <c r="B53" s="4"/>
      <c r="C53" s="39" t="s">
        <v>101</v>
      </c>
      <c r="D53" s="39" t="s">
        <v>102</v>
      </c>
      <c r="E53" s="39" t="s">
        <v>103</v>
      </c>
      <c r="F53" s="40"/>
      <c r="G53" s="40"/>
      <c r="H53" s="77">
        <v>0</v>
      </c>
      <c r="I53" s="78">
        <v>0</v>
      </c>
      <c r="J53" s="41"/>
      <c r="K53" s="42"/>
      <c r="L53" s="59"/>
      <c r="M53" s="95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"/>
      <c r="B54" s="4"/>
      <c r="C54" s="39" t="s">
        <v>104</v>
      </c>
      <c r="D54" s="39" t="s">
        <v>105</v>
      </c>
      <c r="E54" s="39" t="s">
        <v>106</v>
      </c>
      <c r="F54" s="40"/>
      <c r="G54" s="40"/>
      <c r="H54" s="77">
        <v>0</v>
      </c>
      <c r="I54" s="78">
        <v>0</v>
      </c>
      <c r="J54" s="41"/>
      <c r="K54" s="42"/>
      <c r="L54" s="92"/>
      <c r="M54" s="95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"/>
      <c r="B55" s="4"/>
      <c r="C55" s="39" t="s">
        <v>104</v>
      </c>
      <c r="D55" s="39" t="s">
        <v>107</v>
      </c>
      <c r="E55" s="39" t="s">
        <v>108</v>
      </c>
      <c r="F55" s="40"/>
      <c r="G55" s="40"/>
      <c r="H55" s="77">
        <v>0</v>
      </c>
      <c r="I55" s="78">
        <v>0</v>
      </c>
      <c r="J55" s="41"/>
      <c r="K55" s="42"/>
      <c r="L55" s="92"/>
      <c r="M55" s="95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"/>
      <c r="B56" s="4"/>
      <c r="C56" s="39" t="s">
        <v>104</v>
      </c>
      <c r="D56" s="39" t="s">
        <v>109</v>
      </c>
      <c r="E56" s="39" t="s">
        <v>110</v>
      </c>
      <c r="F56" s="40"/>
      <c r="G56" s="40"/>
      <c r="H56" s="77">
        <v>0</v>
      </c>
      <c r="I56" s="78">
        <v>0</v>
      </c>
      <c r="J56" s="41"/>
      <c r="K56" s="42"/>
      <c r="L56" s="92"/>
      <c r="M56" s="95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"/>
      <c r="B57" s="4"/>
      <c r="C57" s="39" t="s">
        <v>111</v>
      </c>
      <c r="D57" s="39" t="s">
        <v>112</v>
      </c>
      <c r="E57" s="39" t="s">
        <v>113</v>
      </c>
      <c r="F57" s="40"/>
      <c r="G57" s="40"/>
      <c r="H57" s="77">
        <v>17228769</v>
      </c>
      <c r="I57" s="78">
        <v>0</v>
      </c>
      <c r="J57" s="41"/>
      <c r="K57" s="42"/>
      <c r="L57" s="59"/>
      <c r="M57" s="95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"/>
      <c r="B58" s="4"/>
      <c r="C58" s="39" t="s">
        <v>114</v>
      </c>
      <c r="D58" s="39" t="s">
        <v>115</v>
      </c>
      <c r="E58" s="39" t="s">
        <v>116</v>
      </c>
      <c r="F58" s="40"/>
      <c r="G58" s="40"/>
      <c r="H58" s="77">
        <v>0</v>
      </c>
      <c r="I58" s="78">
        <v>0</v>
      </c>
      <c r="J58" s="41"/>
      <c r="K58" s="42"/>
      <c r="L58" s="92"/>
      <c r="M58" s="95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"/>
      <c r="B59" s="4"/>
      <c r="C59" s="39" t="s">
        <v>117</v>
      </c>
      <c r="D59" s="39" t="s">
        <v>118</v>
      </c>
      <c r="E59" s="39" t="s">
        <v>119</v>
      </c>
      <c r="F59" s="40"/>
      <c r="G59" s="40"/>
      <c r="H59" s="77">
        <v>0</v>
      </c>
      <c r="I59" s="78">
        <v>0</v>
      </c>
      <c r="J59" s="41"/>
      <c r="K59" s="42"/>
      <c r="L59" s="92"/>
      <c r="M59" s="95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"/>
      <c r="B60" s="4"/>
      <c r="C60" s="39" t="s">
        <v>120</v>
      </c>
      <c r="D60" s="39" t="s">
        <v>121</v>
      </c>
      <c r="E60" s="39" t="s">
        <v>122</v>
      </c>
      <c r="F60" s="40"/>
      <c r="G60" s="40"/>
      <c r="H60" s="77">
        <v>0</v>
      </c>
      <c r="I60" s="78">
        <v>0</v>
      </c>
      <c r="J60" s="41"/>
      <c r="K60" s="42"/>
      <c r="L60" s="92"/>
      <c r="M60" s="95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"/>
      <c r="B61" s="4"/>
      <c r="C61" s="39" t="s">
        <v>123</v>
      </c>
      <c r="D61" s="39" t="s">
        <v>124</v>
      </c>
      <c r="E61" s="39" t="s">
        <v>125</v>
      </c>
      <c r="F61" s="40"/>
      <c r="G61" s="40"/>
      <c r="H61" s="77">
        <v>0</v>
      </c>
      <c r="I61" s="78">
        <v>0</v>
      </c>
      <c r="J61" s="41"/>
      <c r="K61" s="42"/>
      <c r="L61" s="92"/>
      <c r="M61" s="95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"/>
      <c r="B62" s="4"/>
      <c r="C62" s="39" t="s">
        <v>126</v>
      </c>
      <c r="D62" s="39" t="s">
        <v>127</v>
      </c>
      <c r="E62" s="39" t="s">
        <v>128</v>
      </c>
      <c r="F62" s="40"/>
      <c r="G62" s="40"/>
      <c r="H62" s="77">
        <v>0</v>
      </c>
      <c r="I62" s="78">
        <v>0</v>
      </c>
      <c r="J62" s="41"/>
      <c r="K62" s="42"/>
      <c r="L62" s="92"/>
      <c r="M62" s="95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"/>
      <c r="B63" s="4"/>
      <c r="C63" s="39" t="s">
        <v>129</v>
      </c>
      <c r="D63" s="39" t="s">
        <v>130</v>
      </c>
      <c r="E63" s="39" t="s">
        <v>131</v>
      </c>
      <c r="F63" s="40"/>
      <c r="G63" s="40"/>
      <c r="H63" s="77">
        <v>0</v>
      </c>
      <c r="I63" s="78">
        <v>0</v>
      </c>
      <c r="J63" s="41"/>
      <c r="K63" s="42"/>
      <c r="L63" s="92"/>
      <c r="M63" s="95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"/>
      <c r="B64" s="4"/>
      <c r="C64" s="39" t="s">
        <v>132</v>
      </c>
      <c r="D64" s="39" t="s">
        <v>133</v>
      </c>
      <c r="E64" s="39" t="s">
        <v>134</v>
      </c>
      <c r="F64" s="40"/>
      <c r="G64" s="40"/>
      <c r="H64" s="77">
        <v>0</v>
      </c>
      <c r="I64" s="78">
        <v>0</v>
      </c>
      <c r="J64" s="41"/>
      <c r="K64" s="42"/>
      <c r="L64" s="92"/>
      <c r="M64" s="95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"/>
      <c r="B65" s="4"/>
      <c r="C65" s="39" t="s">
        <v>135</v>
      </c>
      <c r="D65" s="39" t="s">
        <v>136</v>
      </c>
      <c r="E65" s="39" t="s">
        <v>137</v>
      </c>
      <c r="F65" s="40"/>
      <c r="G65" s="40"/>
      <c r="H65" s="77">
        <v>0</v>
      </c>
      <c r="I65" s="78">
        <v>0</v>
      </c>
      <c r="J65" s="41"/>
      <c r="K65" s="42"/>
      <c r="L65" s="92"/>
      <c r="M65" s="95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"/>
      <c r="B66" s="4"/>
      <c r="C66" s="39" t="s">
        <v>138</v>
      </c>
      <c r="D66" s="39" t="s">
        <v>139</v>
      </c>
      <c r="E66" s="39" t="s">
        <v>140</v>
      </c>
      <c r="F66" s="40"/>
      <c r="G66" s="40"/>
      <c r="H66" s="77">
        <v>0</v>
      </c>
      <c r="I66" s="78">
        <v>0</v>
      </c>
      <c r="J66" s="41"/>
      <c r="K66" s="42"/>
      <c r="L66" s="92"/>
      <c r="M66" s="95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"/>
      <c r="B67" s="4"/>
      <c r="C67" s="39" t="s">
        <v>141</v>
      </c>
      <c r="D67" s="39" t="s">
        <v>142</v>
      </c>
      <c r="E67" s="39" t="s">
        <v>143</v>
      </c>
      <c r="F67" s="40"/>
      <c r="G67" s="40"/>
      <c r="H67" s="77">
        <v>0</v>
      </c>
      <c r="I67" s="78">
        <v>0</v>
      </c>
      <c r="J67" s="41"/>
      <c r="K67" s="42"/>
      <c r="L67" s="92"/>
      <c r="M67" s="95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"/>
      <c r="B68" s="4"/>
      <c r="C68" s="39" t="s">
        <v>144</v>
      </c>
      <c r="D68" s="39" t="s">
        <v>145</v>
      </c>
      <c r="E68" s="39" t="s">
        <v>146</v>
      </c>
      <c r="F68" s="40"/>
      <c r="G68" s="40"/>
      <c r="H68" s="77">
        <v>0</v>
      </c>
      <c r="I68" s="78">
        <v>0</v>
      </c>
      <c r="J68" s="41"/>
      <c r="K68" s="42"/>
      <c r="L68" s="92"/>
      <c r="M68" s="95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"/>
      <c r="B69" s="4"/>
      <c r="C69" s="39" t="s">
        <v>147</v>
      </c>
      <c r="D69" s="39" t="s">
        <v>148</v>
      </c>
      <c r="E69" s="39" t="s">
        <v>149</v>
      </c>
      <c r="F69" s="40"/>
      <c r="G69" s="40"/>
      <c r="H69" s="77">
        <v>0</v>
      </c>
      <c r="I69" s="78">
        <v>0</v>
      </c>
      <c r="J69" s="41"/>
      <c r="K69" s="42"/>
      <c r="L69" s="92"/>
      <c r="M69" s="95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"/>
      <c r="B70" s="4"/>
      <c r="C70" s="39" t="s">
        <v>150</v>
      </c>
      <c r="D70" s="39" t="s">
        <v>151</v>
      </c>
      <c r="E70" s="39" t="s">
        <v>152</v>
      </c>
      <c r="F70" s="40"/>
      <c r="G70" s="40"/>
      <c r="H70" s="77">
        <v>0</v>
      </c>
      <c r="I70" s="78">
        <v>0</v>
      </c>
      <c r="J70" s="41"/>
      <c r="K70" s="42"/>
      <c r="L70" s="92"/>
      <c r="M70" s="95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"/>
      <c r="B71" s="4"/>
      <c r="C71" s="39" t="s">
        <v>153</v>
      </c>
      <c r="D71" s="39" t="s">
        <v>154</v>
      </c>
      <c r="E71" s="39" t="s">
        <v>155</v>
      </c>
      <c r="F71" s="40"/>
      <c r="G71" s="40"/>
      <c r="H71" s="77">
        <v>0</v>
      </c>
      <c r="I71" s="78">
        <v>0</v>
      </c>
      <c r="J71" s="41"/>
      <c r="K71" s="42"/>
      <c r="L71" s="92"/>
      <c r="M71" s="95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"/>
      <c r="B72" s="4"/>
      <c r="C72" s="39" t="s">
        <v>156</v>
      </c>
      <c r="D72" s="39" t="s">
        <v>157</v>
      </c>
      <c r="E72" s="39" t="s">
        <v>158</v>
      </c>
      <c r="F72" s="40"/>
      <c r="G72" s="40"/>
      <c r="H72" s="77">
        <v>0</v>
      </c>
      <c r="I72" s="78">
        <v>0</v>
      </c>
      <c r="J72" s="41"/>
      <c r="K72" s="42"/>
      <c r="L72" s="92"/>
      <c r="M72" s="95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"/>
      <c r="B73" s="4"/>
      <c r="C73" s="39" t="s">
        <v>159</v>
      </c>
      <c r="D73" s="39" t="s">
        <v>160</v>
      </c>
      <c r="E73" s="39" t="s">
        <v>161</v>
      </c>
      <c r="F73" s="40"/>
      <c r="G73" s="40"/>
      <c r="H73" s="77">
        <v>0</v>
      </c>
      <c r="I73" s="78">
        <v>0</v>
      </c>
      <c r="J73" s="41"/>
      <c r="K73" s="42"/>
      <c r="L73" s="92"/>
      <c r="M73" s="95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"/>
      <c r="B74" s="4"/>
      <c r="C74" s="39" t="s">
        <v>162</v>
      </c>
      <c r="D74" s="39" t="s">
        <v>163</v>
      </c>
      <c r="E74" s="39" t="s">
        <v>164</v>
      </c>
      <c r="F74" s="40"/>
      <c r="G74" s="40"/>
      <c r="H74" s="77">
        <v>0</v>
      </c>
      <c r="I74" s="78">
        <v>0</v>
      </c>
      <c r="J74" s="41"/>
      <c r="K74" s="42"/>
      <c r="L74" s="92"/>
      <c r="M74" s="95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"/>
      <c r="B75" s="4"/>
      <c r="C75" s="39" t="s">
        <v>165</v>
      </c>
      <c r="D75" s="39" t="s">
        <v>166</v>
      </c>
      <c r="E75" s="39" t="s">
        <v>167</v>
      </c>
      <c r="F75" s="40"/>
      <c r="G75" s="40"/>
      <c r="H75" s="77">
        <v>0</v>
      </c>
      <c r="I75" s="78">
        <v>0</v>
      </c>
      <c r="J75" s="41"/>
      <c r="K75" s="42"/>
      <c r="L75" s="94"/>
      <c r="M75" s="95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"/>
      <c r="B76" s="4"/>
      <c r="C76" s="6"/>
      <c r="D76" s="6"/>
      <c r="E76" s="43"/>
      <c r="F76" s="43"/>
      <c r="G76" s="43"/>
      <c r="H76" s="44">
        <f>SUM(H30:H75)</f>
        <v>35688040</v>
      </c>
      <c r="I76" s="45">
        <f>-SUM(I30:I75)</f>
        <v>-171335</v>
      </c>
      <c r="J76" s="46"/>
      <c r="K76" s="47"/>
      <c r="L76" s="95"/>
      <c r="M76" s="94"/>
      <c r="N76" s="6"/>
      <c r="O76" s="6"/>
      <c r="P76" s="6"/>
      <c r="Q76" s="6"/>
      <c r="R76" s="6"/>
      <c r="S76" s="6"/>
      <c r="T76" s="6"/>
      <c r="U76" s="6"/>
    </row>
    <row r="77" spans="1:21" ht="19.5" customHeight="1" x14ac:dyDescent="0.25">
      <c r="A77" s="1"/>
      <c r="B77" s="4"/>
      <c r="C77" s="48" t="s">
        <v>168</v>
      </c>
      <c r="D77" s="49"/>
      <c r="E77" s="43"/>
      <c r="F77" s="4"/>
      <c r="G77" s="6"/>
      <c r="H77" s="61" t="s">
        <v>169</v>
      </c>
      <c r="I77" s="50">
        <f>H76+I76-(15%*F12)-(15%*F14)</f>
        <v>35052593</v>
      </c>
      <c r="J77" s="4"/>
      <c r="K77" s="2"/>
      <c r="L77" s="90"/>
      <c r="M77" s="6"/>
      <c r="N77" s="6"/>
      <c r="O77" s="6"/>
      <c r="P77" s="6"/>
      <c r="Q77" s="6"/>
      <c r="R77" s="6"/>
      <c r="S77" s="6"/>
      <c r="T77" s="6"/>
      <c r="U77" s="6"/>
    </row>
    <row r="78" spans="1:21" ht="18.75" customHeight="1" thickBot="1" x14ac:dyDescent="0.3">
      <c r="A78" s="1"/>
      <c r="B78" s="4"/>
      <c r="C78" s="51" t="s">
        <v>170</v>
      </c>
      <c r="D78" s="52" t="s">
        <v>171</v>
      </c>
      <c r="E78" s="6"/>
      <c r="F78" s="4"/>
      <c r="G78" s="6"/>
      <c r="H78" s="61" t="s">
        <v>172</v>
      </c>
      <c r="I78" s="53">
        <f>G22</f>
        <v>0</v>
      </c>
      <c r="J78" s="4"/>
      <c r="K78" s="2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2.5" customHeight="1" thickTop="1" x14ac:dyDescent="0.25">
      <c r="A79" s="1"/>
      <c r="B79" s="4"/>
      <c r="C79" s="51" t="s">
        <v>173</v>
      </c>
      <c r="D79" s="52" t="s">
        <v>174</v>
      </c>
      <c r="E79" s="6"/>
      <c r="F79" s="4"/>
      <c r="G79" s="85" t="s">
        <v>175</v>
      </c>
      <c r="H79" s="85"/>
      <c r="I79" s="71">
        <f>I77+I78</f>
        <v>35052593</v>
      </c>
      <c r="J79" s="4"/>
      <c r="K79" s="2"/>
      <c r="L79" s="91"/>
      <c r="M79" s="6"/>
      <c r="N79" s="6"/>
      <c r="O79" s="6"/>
      <c r="P79" s="6"/>
      <c r="Q79" s="6"/>
      <c r="R79" s="6"/>
      <c r="S79" s="6"/>
      <c r="T79" s="6"/>
      <c r="U79" s="6"/>
    </row>
    <row r="80" spans="1:21" ht="19.5" customHeight="1" x14ac:dyDescent="0.25">
      <c r="A80" s="1"/>
      <c r="B80" s="4"/>
      <c r="C80" s="51" t="s">
        <v>176</v>
      </c>
      <c r="D80" s="52" t="s">
        <v>177</v>
      </c>
      <c r="E80" s="6"/>
      <c r="F80" s="4"/>
      <c r="G80" s="84" t="s">
        <v>178</v>
      </c>
      <c r="H80" s="84"/>
      <c r="I80" s="54">
        <f>70%*F21</f>
        <v>32162888.799999997</v>
      </c>
      <c r="J80" s="4"/>
      <c r="K80" s="2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0.25" customHeight="1" x14ac:dyDescent="0.25">
      <c r="A81" s="1"/>
      <c r="B81" s="4"/>
      <c r="C81" s="51" t="s">
        <v>179</v>
      </c>
      <c r="D81" s="52" t="s">
        <v>180</v>
      </c>
      <c r="E81" s="43"/>
      <c r="F81" s="4"/>
      <c r="G81" s="83" t="s">
        <v>206</v>
      </c>
      <c r="H81" s="83"/>
      <c r="I81" s="55">
        <f>IF(I79&gt;I80,0,I80-I79)</f>
        <v>0</v>
      </c>
      <c r="J81" s="4"/>
      <c r="K81" s="2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5.75" thickBot="1" x14ac:dyDescent="0.3">
      <c r="A82" s="1"/>
      <c r="B82" s="4"/>
      <c r="C82" s="51" t="s">
        <v>181</v>
      </c>
      <c r="D82" s="52" t="s">
        <v>182</v>
      </c>
      <c r="E82" s="43"/>
      <c r="F82" s="4"/>
      <c r="G82" s="6"/>
      <c r="H82" s="6"/>
      <c r="I82" s="6"/>
      <c r="J82" s="4"/>
      <c r="K82" s="2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6.5" thickBot="1" x14ac:dyDescent="0.3">
      <c r="A83" s="1"/>
      <c r="B83" s="4"/>
      <c r="C83" s="51" t="s">
        <v>183</v>
      </c>
      <c r="D83" s="52" t="s">
        <v>184</v>
      </c>
      <c r="E83" s="43"/>
      <c r="F83" s="56"/>
      <c r="G83" s="73" t="s">
        <v>215</v>
      </c>
      <c r="H83" s="57"/>
      <c r="I83" s="25">
        <f>I79/F21</f>
        <v>0.76289214108155612</v>
      </c>
      <c r="J83" s="4"/>
      <c r="K83" s="2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"/>
      <c r="B84" s="4"/>
      <c r="C84" s="51" t="s">
        <v>185</v>
      </c>
      <c r="D84" s="52" t="s">
        <v>186</v>
      </c>
      <c r="E84" s="43"/>
      <c r="F84" s="4"/>
      <c r="G84" s="58"/>
      <c r="H84" s="4"/>
      <c r="I84" s="4"/>
      <c r="J84" s="4"/>
      <c r="K84" s="2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"/>
      <c r="B85" s="4"/>
      <c r="C85" s="51" t="s">
        <v>187</v>
      </c>
      <c r="D85" s="52" t="s">
        <v>188</v>
      </c>
      <c r="E85" s="43"/>
      <c r="F85" s="4"/>
      <c r="G85" s="58"/>
      <c r="H85" s="4"/>
      <c r="I85" s="4"/>
      <c r="J85" s="4"/>
      <c r="K85" s="2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"/>
      <c r="B86" s="4"/>
      <c r="C86" s="51" t="s">
        <v>189</v>
      </c>
      <c r="D86" s="52" t="s">
        <v>190</v>
      </c>
      <c r="E86" s="43"/>
      <c r="F86" s="4"/>
      <c r="G86" s="58"/>
      <c r="H86" s="4"/>
      <c r="I86" s="4"/>
      <c r="J86" s="4"/>
      <c r="K86" s="2"/>
      <c r="L86" s="89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"/>
      <c r="B87" s="4"/>
      <c r="C87" s="51" t="s">
        <v>191</v>
      </c>
      <c r="D87" s="52" t="s">
        <v>192</v>
      </c>
      <c r="E87" s="43"/>
      <c r="F87" s="4"/>
      <c r="G87" s="58"/>
      <c r="H87" s="4"/>
      <c r="I87" s="4"/>
      <c r="J87" s="4"/>
      <c r="K87" s="2"/>
      <c r="L87" s="89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"/>
      <c r="B88" s="4"/>
      <c r="C88" s="51" t="s">
        <v>193</v>
      </c>
      <c r="D88" s="52" t="s">
        <v>194</v>
      </c>
      <c r="E88" s="43"/>
      <c r="F88" s="4"/>
      <c r="G88" s="58"/>
      <c r="H88" s="4"/>
      <c r="I88" s="4"/>
      <c r="J88" s="4"/>
      <c r="K88" s="2"/>
      <c r="L88" s="89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1"/>
      <c r="B89" s="4"/>
      <c r="C89" s="51" t="s">
        <v>195</v>
      </c>
      <c r="D89" s="52" t="s">
        <v>196</v>
      </c>
      <c r="E89" s="43"/>
      <c r="F89" s="4"/>
      <c r="G89" s="58"/>
      <c r="H89" s="4"/>
      <c r="I89" s="4"/>
      <c r="J89" s="4"/>
      <c r="K89" s="2"/>
      <c r="L89" s="89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1"/>
      <c r="B90" s="4"/>
      <c r="C90" s="51" t="s">
        <v>197</v>
      </c>
      <c r="D90" s="51" t="s">
        <v>198</v>
      </c>
      <c r="E90" s="59"/>
      <c r="F90" s="4"/>
      <c r="G90" s="58"/>
      <c r="H90" s="4"/>
      <c r="I90" s="4"/>
      <c r="J90" s="4"/>
      <c r="K90" s="2"/>
      <c r="L90" s="92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1"/>
      <c r="B91" s="4"/>
      <c r="C91" s="51" t="s">
        <v>199</v>
      </c>
      <c r="D91" s="51" t="s">
        <v>200</v>
      </c>
      <c r="E91" s="59"/>
      <c r="F91" s="4"/>
      <c r="G91" s="58"/>
      <c r="H91" s="4"/>
      <c r="I91" s="4"/>
      <c r="J91" s="4"/>
      <c r="K91" s="2"/>
      <c r="L91" s="92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1"/>
      <c r="B92" s="4"/>
      <c r="C92" s="51" t="s">
        <v>201</v>
      </c>
      <c r="D92" s="51" t="s">
        <v>202</v>
      </c>
      <c r="E92" s="6"/>
      <c r="F92" s="4"/>
      <c r="G92" s="4"/>
      <c r="H92" s="4"/>
      <c r="I92" s="4"/>
      <c r="J92" s="4"/>
      <c r="K92" s="2"/>
      <c r="L92" s="92"/>
      <c r="M92" s="6"/>
      <c r="N92" s="6"/>
      <c r="O92" s="6"/>
      <c r="P92" s="6"/>
      <c r="Q92" s="6"/>
      <c r="R92" s="6"/>
      <c r="S92" s="6"/>
      <c r="T92" s="6"/>
      <c r="U92" s="6"/>
    </row>
    <row r="93" spans="1:21" x14ac:dyDescent="0.25">
      <c r="A93" s="1"/>
      <c r="B93" s="4"/>
      <c r="C93" s="51" t="s">
        <v>203</v>
      </c>
      <c r="D93" s="51" t="s">
        <v>204</v>
      </c>
      <c r="E93" s="6"/>
      <c r="F93" s="4"/>
      <c r="G93" s="4"/>
      <c r="H93" s="4"/>
      <c r="I93" s="4"/>
      <c r="J93" s="4"/>
      <c r="K93" s="2"/>
      <c r="L93" s="92"/>
      <c r="M93" s="6"/>
      <c r="N93" s="6"/>
      <c r="O93" s="6"/>
      <c r="P93" s="6"/>
      <c r="Q93" s="6"/>
      <c r="R93" s="6"/>
      <c r="S93" s="6"/>
      <c r="T93" s="6"/>
      <c r="U93" s="6"/>
    </row>
    <row r="94" spans="1:21" x14ac:dyDescent="0.25">
      <c r="A94" s="1"/>
      <c r="B94" s="4"/>
      <c r="C94" s="4"/>
      <c r="D94" s="4"/>
      <c r="E94" s="4"/>
      <c r="F94" s="4"/>
      <c r="G94" s="4"/>
      <c r="H94" s="4"/>
      <c r="I94" s="4"/>
      <c r="J94" s="4"/>
      <c r="K94" s="2"/>
      <c r="L94" s="92"/>
      <c r="M94" s="6"/>
      <c r="N94" s="6"/>
      <c r="O94" s="6"/>
      <c r="P94" s="6"/>
      <c r="Q94" s="6"/>
      <c r="R94" s="6"/>
      <c r="S94" s="6"/>
      <c r="T94" s="6"/>
      <c r="U94" s="6"/>
    </row>
    <row r="95" spans="1:2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92"/>
      <c r="M95" s="6"/>
      <c r="N95" s="6"/>
      <c r="O95" s="6"/>
      <c r="P95" s="6"/>
      <c r="Q95" s="6"/>
      <c r="R95" s="6"/>
      <c r="S95" s="6"/>
      <c r="T95" s="6"/>
      <c r="U95" s="6"/>
    </row>
    <row r="96" spans="1:21" x14ac:dyDescent="0.25">
      <c r="A96" s="6"/>
      <c r="B96" s="4"/>
      <c r="C96" s="4"/>
      <c r="D96" s="4"/>
      <c r="E96" s="4"/>
      <c r="F96" s="4"/>
      <c r="G96" s="4"/>
      <c r="H96" s="4"/>
      <c r="I96" s="4"/>
      <c r="J96" s="4"/>
      <c r="K96" s="60"/>
      <c r="L96" s="59"/>
      <c r="M96" s="6"/>
      <c r="N96" s="6"/>
      <c r="O96" s="6"/>
      <c r="P96" s="6"/>
      <c r="Q96" s="6"/>
      <c r="R96" s="6"/>
      <c r="S96" s="6"/>
      <c r="T96" s="6"/>
      <c r="U96" s="6"/>
    </row>
    <row r="97" spans="1:21" x14ac:dyDescent="0.25">
      <c r="A97" s="6"/>
      <c r="B97" s="4"/>
      <c r="C97" s="4"/>
      <c r="D97" s="4"/>
      <c r="E97" s="4"/>
      <c r="F97" s="4"/>
      <c r="G97" s="4"/>
      <c r="H97" s="4"/>
      <c r="I97" s="4"/>
      <c r="J97" s="4"/>
      <c r="K97" s="60"/>
      <c r="L97" s="59"/>
      <c r="M97" s="6"/>
      <c r="N97" s="6"/>
      <c r="O97" s="6"/>
      <c r="P97" s="6"/>
      <c r="Q97" s="6"/>
      <c r="R97" s="6"/>
      <c r="S97" s="6"/>
      <c r="T97" s="6"/>
      <c r="U97" s="6"/>
    </row>
    <row r="98" spans="1:21" x14ac:dyDescent="0.25">
      <c r="A98" s="6"/>
      <c r="B98" s="6"/>
      <c r="C98" s="6"/>
      <c r="D98" s="6"/>
      <c r="E98" s="6"/>
      <c r="F98" s="4"/>
      <c r="G98" s="6"/>
      <c r="H98" s="6"/>
      <c r="I98" s="6"/>
      <c r="J98" s="6"/>
      <c r="K98" s="93"/>
      <c r="L98" s="59"/>
      <c r="M98" s="6"/>
      <c r="N98" s="6"/>
      <c r="O98" s="6"/>
      <c r="P98" s="6"/>
      <c r="Q98" s="6"/>
      <c r="R98" s="6"/>
      <c r="S98" s="6"/>
      <c r="T98" s="6"/>
      <c r="U98" s="6"/>
    </row>
    <row r="99" spans="1:21" x14ac:dyDescent="0.25">
      <c r="A99" s="6"/>
      <c r="B99" s="6"/>
      <c r="C99" s="6"/>
      <c r="D99" s="6"/>
      <c r="E99" s="6"/>
      <c r="F99" s="4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</sheetData>
  <sheetProtection sheet="1" objects="1" scenarios="1"/>
  <mergeCells count="5">
    <mergeCell ref="F6:G6"/>
    <mergeCell ref="G81:H81"/>
    <mergeCell ref="G80:H80"/>
    <mergeCell ref="G79:H79"/>
    <mergeCell ref="E22:F22"/>
  </mergeCells>
  <pageMargins left="0.25" right="0.25" top="0.75" bottom="0.75" header="0.3" footer="0.3"/>
  <pageSetup scale="97" orientation="landscape" verticalDpi="0" r:id="rId1"/>
  <headerFooter>
    <oddFooter>&amp;L&amp;"-,Bold Italic"&amp;8&amp;P&amp;R&amp;"-,Bold Italic"&amp;8LeadingAge NY</oddFooter>
  </headerFooter>
  <rowBreaks count="2" manualBreakCount="2">
    <brk id="35" min="2" max="8" man="1"/>
    <brk id="64" min="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2891-73D5-4902-A923-409C8C9A6518}">
  <dimension ref="A1:S31"/>
  <sheetViews>
    <sheetView showRowColHeaders="0" workbookViewId="0">
      <selection activeCell="U10" sqref="U10"/>
    </sheetView>
  </sheetViews>
  <sheetFormatPr defaultRowHeight="15" x14ac:dyDescent="0.25"/>
  <cols>
    <col min="2" max="2" width="15.140625" customWidth="1"/>
  </cols>
  <sheetData>
    <row r="1" spans="1:1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5.75" x14ac:dyDescent="0.25">
      <c r="A2" s="81" t="s">
        <v>217</v>
      </c>
      <c r="B2" s="80"/>
      <c r="C2" s="80"/>
      <c r="D2" s="87" t="s">
        <v>207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x14ac:dyDescent="0.2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x14ac:dyDescent="0.2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pans="1:15" x14ac:dyDescent="0.2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1:15" x14ac:dyDescent="0.2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1:15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1:15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1:15" x14ac:dyDescent="0.25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5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x14ac:dyDescent="0.2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9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S17" t="s">
        <v>218</v>
      </c>
    </row>
    <row r="18" spans="1:19" x14ac:dyDescent="0.2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9" x14ac:dyDescent="0.2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9" x14ac:dyDescent="0.25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</row>
    <row r="21" spans="1:19" x14ac:dyDescent="0.25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1:19" x14ac:dyDescent="0.25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</row>
    <row r="23" spans="1:19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  <row r="24" spans="1:19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</row>
    <row r="25" spans="1:19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9" x14ac:dyDescent="0.2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spans="1:19" x14ac:dyDescent="0.25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9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</row>
    <row r="29" spans="1:19" x14ac:dyDescent="0.2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</row>
    <row r="30" spans="1:19" x14ac:dyDescent="0.2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9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</sheetData>
  <mergeCells count="1">
    <mergeCell ref="D2:O2"/>
  </mergeCells>
  <hyperlinks>
    <hyperlink ref="D2" r:id="rId1" xr:uid="{932A2C49-D974-4F1F-9B73-611A07A6CFB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70-40 Estimator</vt:lpstr>
      <vt:lpstr>ADDITIONAL INFORMATION</vt:lpstr>
      <vt:lpstr>'70-40 Estimator'!Print_Area</vt:lpstr>
      <vt:lpstr>'70-40 Estimator'!Print_Titles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Kirstein</dc:creator>
  <cp:lastModifiedBy>Darius Kirstein</cp:lastModifiedBy>
  <cp:lastPrinted>2023-10-23T06:48:49Z</cp:lastPrinted>
  <dcterms:created xsi:type="dcterms:W3CDTF">2022-11-18T06:10:00Z</dcterms:created>
  <dcterms:modified xsi:type="dcterms:W3CDTF">2023-10-23T06:50:56Z</dcterms:modified>
</cp:coreProperties>
</file>