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diamond\Desktop\"/>
    </mc:Choice>
  </mc:AlternateContent>
  <bookViews>
    <workbookView xWindow="0" yWindow="0" windowWidth="27192" windowHeight="11808" activeTab="5"/>
  </bookViews>
  <sheets>
    <sheet name="INSTRUCTION" sheetId="8" r:id="rId1"/>
    <sheet name="CFR_0" sheetId="12" r:id="rId2"/>
    <sheet name="CFR_1" sheetId="1" r:id="rId3"/>
    <sheet name="CFR_2" sheetId="4" r:id="rId4"/>
    <sheet name="CFR_3" sheetId="5" r:id="rId5"/>
    <sheet name="CFR_4" sheetId="7" r:id="rId6"/>
    <sheet name="CFR_4A" sheetId="6" r:id="rId7"/>
    <sheet name="Admin" sheetId="2" r:id="rId8"/>
    <sheet name="Table" sheetId="11" r:id="rId9"/>
    <sheet name="CFR_4a (2)" sheetId="9" state="hidden" r:id="rId10"/>
  </sheets>
  <definedNames>
    <definedName name="_xlnm._FilterDatabase" localSheetId="7" hidden="1">Admin!$A$1:$D$1</definedName>
    <definedName name="_xlnm.Print_Area" localSheetId="1">CFR_0!$A$4:$K$32</definedName>
    <definedName name="_xlnm.Print_Area" localSheetId="2">CFR_1!$A$4:$L$75</definedName>
    <definedName name="_xlnm.Print_Area" localSheetId="3">CFR_2!$A$1:$O$42</definedName>
    <definedName name="_xlnm.Print_Titles" localSheetId="2">CFR_1!$12:$14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7" l="1"/>
  <c r="J14" i="5" s="1"/>
  <c r="J24" i="7"/>
  <c r="C4" i="1"/>
  <c r="G4" i="6"/>
  <c r="G4" i="7"/>
  <c r="G3" i="5"/>
  <c r="G3" i="4"/>
  <c r="G4" i="1"/>
  <c r="HQ24" i="7" l="1"/>
  <c r="HP24" i="7"/>
  <c r="HO24" i="7"/>
  <c r="HQ1" i="7"/>
  <c r="HP1" i="7"/>
  <c r="HO1" i="7"/>
  <c r="HN24" i="7"/>
  <c r="HM24" i="7"/>
  <c r="HL24" i="7"/>
  <c r="HN1" i="7"/>
  <c r="HM1" i="7"/>
  <c r="HL1" i="7"/>
  <c r="HK24" i="7"/>
  <c r="HJ24" i="7"/>
  <c r="HI24" i="7"/>
  <c r="HK1" i="7"/>
  <c r="HJ1" i="7"/>
  <c r="HI1" i="7"/>
  <c r="HH24" i="7"/>
  <c r="HG24" i="7"/>
  <c r="HF24" i="7"/>
  <c r="HH1" i="7"/>
  <c r="HG1" i="7"/>
  <c r="HF1" i="7"/>
  <c r="HE24" i="7"/>
  <c r="HD24" i="7"/>
  <c r="HC24" i="7"/>
  <c r="HE1" i="7"/>
  <c r="HD1" i="7"/>
  <c r="HC1" i="7"/>
  <c r="HB24" i="7"/>
  <c r="HA24" i="7"/>
  <c r="GZ24" i="7"/>
  <c r="HB1" i="7"/>
  <c r="HA1" i="7"/>
  <c r="GZ1" i="7"/>
  <c r="GY24" i="7"/>
  <c r="GX24" i="7"/>
  <c r="GW24" i="7"/>
  <c r="GY1" i="7"/>
  <c r="GX1" i="7"/>
  <c r="GW1" i="7"/>
  <c r="GV24" i="7"/>
  <c r="GU24" i="7"/>
  <c r="GT24" i="7"/>
  <c r="GV1" i="7"/>
  <c r="GU1" i="7"/>
  <c r="GT1" i="7"/>
  <c r="GS24" i="7"/>
  <c r="GR24" i="7"/>
  <c r="GQ24" i="7"/>
  <c r="GS1" i="7"/>
  <c r="GR1" i="7"/>
  <c r="GQ1" i="7"/>
  <c r="GP24" i="7"/>
  <c r="GO24" i="7"/>
  <c r="GN24" i="7"/>
  <c r="GP1" i="7"/>
  <c r="GO1" i="7"/>
  <c r="GN1" i="7"/>
  <c r="CC68" i="1"/>
  <c r="CB68" i="1"/>
  <c r="CC60" i="1"/>
  <c r="CB60" i="1"/>
  <c r="CC36" i="1"/>
  <c r="CB36" i="1"/>
  <c r="CC1" i="1"/>
  <c r="CB1" i="1"/>
  <c r="CA68" i="1"/>
  <c r="BZ68" i="1"/>
  <c r="BY68" i="1"/>
  <c r="BX68" i="1"/>
  <c r="BW68" i="1"/>
  <c r="BV68" i="1"/>
  <c r="BU68" i="1"/>
  <c r="BT68" i="1"/>
  <c r="CA60" i="1"/>
  <c r="BZ60" i="1"/>
  <c r="BY60" i="1"/>
  <c r="BX60" i="1"/>
  <c r="BW60" i="1"/>
  <c r="BV60" i="1"/>
  <c r="BU60" i="1"/>
  <c r="BT60" i="1"/>
  <c r="CA36" i="1"/>
  <c r="BZ36" i="1"/>
  <c r="BY36" i="1"/>
  <c r="BX36" i="1"/>
  <c r="BW36" i="1"/>
  <c r="BV36" i="1"/>
  <c r="BU36" i="1"/>
  <c r="BT36" i="1"/>
  <c r="CA1" i="1"/>
  <c r="BZ1" i="1"/>
  <c r="BY1" i="1"/>
  <c r="BX1" i="1"/>
  <c r="BW1" i="1"/>
  <c r="BV1" i="1"/>
  <c r="BU1" i="1"/>
  <c r="BT1" i="1"/>
  <c r="E10" i="6" l="1"/>
  <c r="D10" i="6"/>
  <c r="C10" i="6"/>
  <c r="E10" i="7"/>
  <c r="D10" i="7"/>
  <c r="C10" i="7"/>
  <c r="E9" i="5"/>
  <c r="D9" i="5"/>
  <c r="C9" i="5"/>
  <c r="E9" i="4"/>
  <c r="D9" i="4"/>
  <c r="C9" i="4"/>
  <c r="E10" i="1"/>
  <c r="D10" i="1"/>
  <c r="C10" i="1"/>
  <c r="A10" i="1"/>
  <c r="A90" i="11"/>
  <c r="A89" i="11"/>
  <c r="A88" i="11"/>
  <c r="A87" i="11"/>
  <c r="A86" i="11"/>
  <c r="A85" i="11"/>
  <c r="A84" i="11"/>
  <c r="A83" i="11"/>
  <c r="A82" i="11"/>
  <c r="A81" i="11"/>
  <c r="F5" i="11"/>
  <c r="E5" i="11"/>
  <c r="D5" i="11"/>
  <c r="K11" i="4"/>
  <c r="L11" i="4" s="1"/>
  <c r="M11" i="4" s="1"/>
  <c r="N11" i="4" s="1"/>
  <c r="O11" i="4" s="1"/>
  <c r="P11" i="4" s="1"/>
  <c r="Q11" i="4" s="1"/>
  <c r="H42" i="6" l="1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GM24" i="7"/>
  <c r="GL24" i="7"/>
  <c r="GK24" i="7"/>
  <c r="GJ24" i="7"/>
  <c r="GI24" i="7"/>
  <c r="GH24" i="7"/>
  <c r="GG24" i="7"/>
  <c r="GF24" i="7"/>
  <c r="GE24" i="7"/>
  <c r="GD24" i="7"/>
  <c r="GC24" i="7"/>
  <c r="GB24" i="7"/>
  <c r="GA24" i="7"/>
  <c r="FZ24" i="7"/>
  <c r="FY24" i="7"/>
  <c r="GM1" i="7"/>
  <c r="GL1" i="7"/>
  <c r="GK1" i="7"/>
  <c r="GJ1" i="7"/>
  <c r="GI1" i="7"/>
  <c r="GH1" i="7"/>
  <c r="GG1" i="7"/>
  <c r="GF1" i="7"/>
  <c r="GE1" i="7"/>
  <c r="GD1" i="7"/>
  <c r="GC1" i="7"/>
  <c r="GB1" i="7"/>
  <c r="GA1" i="7"/>
  <c r="FZ1" i="7"/>
  <c r="FY1" i="7"/>
  <c r="FX24" i="7"/>
  <c r="FW24" i="7"/>
  <c r="FV24" i="7"/>
  <c r="FU24" i="7"/>
  <c r="FT24" i="7"/>
  <c r="FS24" i="7"/>
  <c r="FR24" i="7"/>
  <c r="FQ24" i="7"/>
  <c r="FP24" i="7"/>
  <c r="FO24" i="7"/>
  <c r="FN24" i="7"/>
  <c r="FM24" i="7"/>
  <c r="FL24" i="7"/>
  <c r="FK24" i="7"/>
  <c r="FJ24" i="7"/>
  <c r="FX1" i="7"/>
  <c r="FW1" i="7"/>
  <c r="FV1" i="7"/>
  <c r="FU1" i="7"/>
  <c r="FT1" i="7"/>
  <c r="FS1" i="7"/>
  <c r="FR1" i="7"/>
  <c r="FQ1" i="7"/>
  <c r="FP1" i="7"/>
  <c r="FO1" i="7"/>
  <c r="FN1" i="7"/>
  <c r="FM1" i="7"/>
  <c r="FL1" i="7"/>
  <c r="FK1" i="7"/>
  <c r="FJ1" i="7"/>
  <c r="FI24" i="7"/>
  <c r="FH24" i="7"/>
  <c r="FG24" i="7"/>
  <c r="FF24" i="7"/>
  <c r="FE24" i="7"/>
  <c r="FD24" i="7"/>
  <c r="FC24" i="7"/>
  <c r="FB24" i="7"/>
  <c r="FA24" i="7"/>
  <c r="EZ24" i="7"/>
  <c r="EY24" i="7"/>
  <c r="EX24" i="7"/>
  <c r="EW24" i="7"/>
  <c r="EV24" i="7"/>
  <c r="EU24" i="7"/>
  <c r="FI1" i="7"/>
  <c r="FH1" i="7"/>
  <c r="FG1" i="7"/>
  <c r="FF1" i="7"/>
  <c r="FE1" i="7"/>
  <c r="FD1" i="7"/>
  <c r="FC1" i="7"/>
  <c r="FB1" i="7"/>
  <c r="FA1" i="7"/>
  <c r="EZ1" i="7"/>
  <c r="EY1" i="7"/>
  <c r="EX1" i="7"/>
  <c r="EW1" i="7"/>
  <c r="EV1" i="7"/>
  <c r="EU1" i="7"/>
  <c r="ET24" i="7"/>
  <c r="ES24" i="7"/>
  <c r="ER24" i="7"/>
  <c r="ET1" i="7"/>
  <c r="ES1" i="7"/>
  <c r="ER1" i="7"/>
  <c r="EQ24" i="7"/>
  <c r="EP24" i="7"/>
  <c r="EO24" i="7"/>
  <c r="EQ1" i="7"/>
  <c r="EP1" i="7"/>
  <c r="EO1" i="7"/>
  <c r="EN24" i="7"/>
  <c r="EM24" i="7"/>
  <c r="EL24" i="7"/>
  <c r="EN1" i="7"/>
  <c r="EM1" i="7"/>
  <c r="EL1" i="7"/>
  <c r="EK24" i="7"/>
  <c r="EJ24" i="7"/>
  <c r="EI24" i="7"/>
  <c r="EK1" i="7"/>
  <c r="EJ1" i="7"/>
  <c r="EI1" i="7"/>
  <c r="BS68" i="1"/>
  <c r="BR68" i="1"/>
  <c r="BQ68" i="1"/>
  <c r="BP68" i="1"/>
  <c r="BS60" i="1"/>
  <c r="BR60" i="1"/>
  <c r="BQ60" i="1"/>
  <c r="BP60" i="1"/>
  <c r="BS36" i="1"/>
  <c r="BR36" i="1"/>
  <c r="BQ36" i="1"/>
  <c r="BP36" i="1"/>
  <c r="BS1" i="1"/>
  <c r="BR1" i="1"/>
  <c r="BQ1" i="1"/>
  <c r="BP1" i="1"/>
  <c r="BO68" i="1"/>
  <c r="BN68" i="1"/>
  <c r="BM68" i="1"/>
  <c r="BL68" i="1"/>
  <c r="BK68" i="1"/>
  <c r="BJ68" i="1"/>
  <c r="BI68" i="1"/>
  <c r="BO60" i="1"/>
  <c r="BN60" i="1"/>
  <c r="BM60" i="1"/>
  <c r="BL60" i="1"/>
  <c r="BK60" i="1"/>
  <c r="BJ60" i="1"/>
  <c r="BI60" i="1"/>
  <c r="BO36" i="1"/>
  <c r="BN36" i="1"/>
  <c r="BM36" i="1"/>
  <c r="BL36" i="1"/>
  <c r="BK36" i="1"/>
  <c r="BJ36" i="1"/>
  <c r="BI36" i="1"/>
  <c r="BO1" i="1"/>
  <c r="BN1" i="1"/>
  <c r="BM1" i="1"/>
  <c r="BL1" i="1"/>
  <c r="BK1" i="1"/>
  <c r="BJ1" i="1"/>
  <c r="BI1" i="1"/>
  <c r="Q68" i="1"/>
  <c r="P68" i="1"/>
  <c r="Q60" i="1"/>
  <c r="P60" i="1"/>
  <c r="Q36" i="1"/>
  <c r="P36" i="1"/>
  <c r="A14" i="5" l="1"/>
  <c r="A15" i="5" s="1"/>
  <c r="A17" i="5" s="1"/>
  <c r="A14" i="4"/>
  <c r="A15" i="4" s="1"/>
  <c r="A16" i="4" s="1"/>
  <c r="A17" i="4" s="1"/>
  <c r="A18" i="4" s="1"/>
  <c r="A19" i="4" s="1"/>
  <c r="A20" i="4" s="1"/>
  <c r="A21" i="4" s="1"/>
  <c r="A22" i="4" s="1"/>
  <c r="A17" i="1"/>
  <c r="A18" i="1" s="1"/>
  <c r="A19" i="1" s="1"/>
  <c r="A20" i="1" s="1"/>
  <c r="A21" i="1" s="1"/>
  <c r="A9" i="4"/>
  <c r="A22" i="1" l="1"/>
  <c r="A23" i="1" s="1"/>
  <c r="A24" i="1" s="1"/>
  <c r="A25" i="1" s="1"/>
  <c r="A26" i="1" s="1"/>
  <c r="A27" i="1" s="1"/>
  <c r="A28" i="1" s="1"/>
  <c r="A31" i="1" s="1"/>
  <c r="A32" i="1" s="1"/>
  <c r="A34" i="1" s="1"/>
  <c r="A35" i="1" s="1"/>
  <c r="A36" i="1" s="1"/>
  <c r="A38" i="1" s="1"/>
  <c r="A39" i="1" s="1"/>
  <c r="A40" i="1" s="1"/>
  <c r="A41" i="1" s="1"/>
  <c r="A42" i="1" s="1"/>
  <c r="A43" i="1" s="1"/>
  <c r="A18" i="5"/>
  <c r="A19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5" i="5" s="1"/>
  <c r="F7" i="12"/>
  <c r="A36" i="5" l="1"/>
  <c r="A37" i="5" s="1"/>
  <c r="A38" i="5" s="1"/>
  <c r="A39" i="5" s="1"/>
  <c r="A40" i="5" s="1"/>
  <c r="A41" i="5" s="1"/>
  <c r="A43" i="5" s="1"/>
  <c r="A44" i="1"/>
  <c r="A45" i="1" s="1"/>
  <c r="A46" i="1" s="1"/>
  <c r="A47" i="1" s="1"/>
  <c r="A48" i="1" s="1"/>
  <c r="A49" i="1" s="1"/>
  <c r="A50" i="1" s="1"/>
  <c r="A51" i="1" s="1"/>
  <c r="A52" i="1" s="1"/>
  <c r="A54" i="1" s="1"/>
  <c r="A55" i="1" s="1"/>
  <c r="A56" i="1" s="1"/>
  <c r="A57" i="1" s="1"/>
  <c r="A58" i="1" s="1"/>
  <c r="A59" i="1" s="1"/>
  <c r="A60" i="1" s="1"/>
  <c r="A62" i="1" s="1"/>
  <c r="A63" i="1" s="1"/>
  <c r="A64" i="1" s="1"/>
  <c r="A65" i="1" s="1"/>
  <c r="A66" i="1" s="1"/>
  <c r="A67" i="1" s="1"/>
  <c r="A68" i="1" s="1"/>
  <c r="A70" i="1" s="1"/>
  <c r="B19" i="5"/>
  <c r="G10" i="1"/>
  <c r="A71" i="1" l="1"/>
  <c r="A72" i="1" s="1"/>
  <c r="A73" i="1" s="1"/>
  <c r="A75" i="1" s="1"/>
  <c r="B92" i="5"/>
  <c r="B41" i="5"/>
  <c r="A44" i="5"/>
  <c r="A45" i="5" s="1"/>
  <c r="A46" i="5" s="1"/>
  <c r="A47" i="5" s="1"/>
  <c r="A48" i="5" s="1"/>
  <c r="A49" i="5" s="1"/>
  <c r="A50" i="5" s="1"/>
  <c r="A51" i="5" s="1"/>
  <c r="A52" i="5" s="1"/>
  <c r="A53" i="5" s="1"/>
  <c r="A55" i="5" s="1"/>
  <c r="A56" i="5" s="1"/>
  <c r="A57" i="5" s="1"/>
  <c r="A58" i="5" s="1"/>
  <c r="A60" i="5" s="1"/>
  <c r="A61" i="5" s="1"/>
  <c r="A62" i="5" s="1"/>
  <c r="A63" i="5" s="1"/>
  <c r="Q22" i="4"/>
  <c r="P22" i="4"/>
  <c r="O19" i="12"/>
  <c r="EH24" i="7"/>
  <c r="EG24" i="7"/>
  <c r="EF24" i="7"/>
  <c r="EE24" i="7"/>
  <c r="ED24" i="7"/>
  <c r="EC24" i="7"/>
  <c r="EB24" i="7"/>
  <c r="EA24" i="7"/>
  <c r="DZ24" i="7"/>
  <c r="DY24" i="7"/>
  <c r="DX24" i="7"/>
  <c r="DW24" i="7"/>
  <c r="DV24" i="7"/>
  <c r="DU24" i="7"/>
  <c r="DT24" i="7"/>
  <c r="DS24" i="7"/>
  <c r="DR24" i="7"/>
  <c r="DQ24" i="7"/>
  <c r="DP24" i="7"/>
  <c r="DO24" i="7"/>
  <c r="DN24" i="7"/>
  <c r="DM24" i="7"/>
  <c r="DL24" i="7"/>
  <c r="DK24" i="7"/>
  <c r="DJ24" i="7"/>
  <c r="DI24" i="7"/>
  <c r="DH24" i="7"/>
  <c r="DG24" i="7"/>
  <c r="DF24" i="7"/>
  <c r="DE24" i="7"/>
  <c r="DD24" i="7"/>
  <c r="DC24" i="7"/>
  <c r="DB24" i="7"/>
  <c r="DA24" i="7"/>
  <c r="CZ24" i="7"/>
  <c r="CY24" i="7"/>
  <c r="CX24" i="7"/>
  <c r="CW24" i="7"/>
  <c r="CV24" i="7"/>
  <c r="CU24" i="7"/>
  <c r="CT24" i="7"/>
  <c r="CS24" i="7"/>
  <c r="CR24" i="7"/>
  <c r="CQ24" i="7"/>
  <c r="CP24" i="7"/>
  <c r="CO24" i="7"/>
  <c r="CN24" i="7"/>
  <c r="CM24" i="7"/>
  <c r="CL24" i="7"/>
  <c r="CK24" i="7"/>
  <c r="CJ24" i="7"/>
  <c r="CI24" i="7"/>
  <c r="CH24" i="7"/>
  <c r="CG24" i="7"/>
  <c r="CF24" i="7"/>
  <c r="CE24" i="7"/>
  <c r="CD24" i="7"/>
  <c r="CC24" i="7"/>
  <c r="CB24" i="7"/>
  <c r="CA24" i="7"/>
  <c r="BZ24" i="7"/>
  <c r="BY24" i="7"/>
  <c r="BX24" i="7"/>
  <c r="BW24" i="7"/>
  <c r="BV24" i="7"/>
  <c r="BU24" i="7"/>
  <c r="BT24" i="7"/>
  <c r="BS24" i="7"/>
  <c r="BR24" i="7"/>
  <c r="BQ24" i="7"/>
  <c r="BP24" i="7"/>
  <c r="BO24" i="7"/>
  <c r="BN24" i="7"/>
  <c r="BM24" i="7"/>
  <c r="BL24" i="7"/>
  <c r="BK24" i="7"/>
  <c r="BJ24" i="7"/>
  <c r="BI24" i="7"/>
  <c r="BH24" i="7"/>
  <c r="BG24" i="7"/>
  <c r="BF24" i="7"/>
  <c r="BE24" i="7"/>
  <c r="BD24" i="7"/>
  <c r="BC24" i="7"/>
  <c r="BB24" i="7"/>
  <c r="BA24" i="7"/>
  <c r="AZ24" i="7"/>
  <c r="AY24" i="7"/>
  <c r="AX24" i="7"/>
  <c r="AW24" i="7"/>
  <c r="AV24" i="7"/>
  <c r="AU24" i="7"/>
  <c r="AT24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Q1" i="12"/>
  <c r="P1" i="12"/>
  <c r="J13" i="12"/>
  <c r="A64" i="5" l="1"/>
  <c r="A65" i="5" s="1"/>
  <c r="A66" i="5" s="1"/>
  <c r="A68" i="5" s="1"/>
  <c r="A69" i="5" s="1"/>
  <c r="A70" i="5" s="1"/>
  <c r="A72" i="5" s="1"/>
  <c r="B53" i="5"/>
  <c r="O1" i="12"/>
  <c r="N1" i="12"/>
  <c r="L1" i="12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B86" i="5" l="1"/>
  <c r="A73" i="5"/>
  <c r="B87" i="5" s="1"/>
  <c r="A74" i="5"/>
  <c r="H10" i="1"/>
  <c r="B56" i="5"/>
  <c r="B58" i="5"/>
  <c r="B33" i="5"/>
  <c r="B71" i="1"/>
  <c r="B72" i="5"/>
  <c r="B88" i="5" l="1"/>
  <c r="A75" i="5"/>
  <c r="B77" i="5"/>
  <c r="B76" i="5"/>
  <c r="B74" i="5"/>
  <c r="B73" i="5"/>
  <c r="B70" i="5"/>
  <c r="B89" i="5" l="1"/>
  <c r="A76" i="5"/>
  <c r="B69" i="5"/>
  <c r="B68" i="5"/>
  <c r="J66" i="5"/>
  <c r="J69" i="5" s="1"/>
  <c r="J53" i="5"/>
  <c r="J41" i="5"/>
  <c r="J33" i="5"/>
  <c r="J19" i="5"/>
  <c r="C5" i="1" l="1"/>
  <c r="A77" i="5" l="1"/>
  <c r="B90" i="5"/>
  <c r="B10" i="6"/>
  <c r="FM21" i="6"/>
  <c r="FL21" i="6"/>
  <c r="FK21" i="6"/>
  <c r="FJ21" i="6"/>
  <c r="FI21" i="6"/>
  <c r="FH21" i="6"/>
  <c r="FG21" i="6"/>
  <c r="FF21" i="6"/>
  <c r="FE21" i="6"/>
  <c r="FD21" i="6"/>
  <c r="FC21" i="6"/>
  <c r="FB21" i="6"/>
  <c r="FA21" i="6"/>
  <c r="EZ21" i="6"/>
  <c r="EY21" i="6"/>
  <c r="EX21" i="6"/>
  <c r="EW21" i="6"/>
  <c r="EV21" i="6"/>
  <c r="EU21" i="6"/>
  <c r="ET21" i="6"/>
  <c r="ES21" i="6"/>
  <c r="ER21" i="6"/>
  <c r="EQ21" i="6"/>
  <c r="EP21" i="6"/>
  <c r="EO21" i="6"/>
  <c r="EN21" i="6"/>
  <c r="EM21" i="6"/>
  <c r="EL21" i="6"/>
  <c r="EK21" i="6"/>
  <c r="EJ21" i="6"/>
  <c r="EI21" i="6"/>
  <c r="EH21" i="6"/>
  <c r="EG21" i="6"/>
  <c r="EF21" i="6"/>
  <c r="EE21" i="6"/>
  <c r="ED21" i="6"/>
  <c r="EC21" i="6"/>
  <c r="EB21" i="6"/>
  <c r="EA21" i="6"/>
  <c r="DZ21" i="6"/>
  <c r="DY21" i="6"/>
  <c r="DX21" i="6"/>
  <c r="DW21" i="6"/>
  <c r="DV21" i="6"/>
  <c r="DU21" i="6"/>
  <c r="DT21" i="6"/>
  <c r="DS21" i="6"/>
  <c r="DR21" i="6"/>
  <c r="DQ21" i="6"/>
  <c r="DP21" i="6"/>
  <c r="DO21" i="6"/>
  <c r="DN21" i="6"/>
  <c r="DM21" i="6"/>
  <c r="DL21" i="6"/>
  <c r="DK21" i="6"/>
  <c r="DJ21" i="6"/>
  <c r="DI21" i="6"/>
  <c r="DH21" i="6"/>
  <c r="DG21" i="6"/>
  <c r="DF21" i="6"/>
  <c r="DE21" i="6"/>
  <c r="DD21" i="6"/>
  <c r="DC21" i="6"/>
  <c r="DB21" i="6"/>
  <c r="DA21" i="6"/>
  <c r="CZ21" i="6"/>
  <c r="CY21" i="6"/>
  <c r="CX21" i="6"/>
  <c r="CW21" i="6"/>
  <c r="CV21" i="6"/>
  <c r="CU21" i="6"/>
  <c r="CT21" i="6"/>
  <c r="CS21" i="6"/>
  <c r="CR21" i="6"/>
  <c r="CQ21" i="6"/>
  <c r="CP21" i="6"/>
  <c r="CO21" i="6"/>
  <c r="CN21" i="6"/>
  <c r="CM21" i="6"/>
  <c r="CL21" i="6"/>
  <c r="CK21" i="6"/>
  <c r="CJ21" i="6"/>
  <c r="CI21" i="6"/>
  <c r="CH21" i="6"/>
  <c r="CG21" i="6"/>
  <c r="CF21" i="6"/>
  <c r="CE21" i="6"/>
  <c r="CD21" i="6"/>
  <c r="CC21" i="6"/>
  <c r="CB21" i="6"/>
  <c r="CA21" i="6"/>
  <c r="BZ21" i="6"/>
  <c r="BY21" i="6"/>
  <c r="BX21" i="6"/>
  <c r="BW21" i="6"/>
  <c r="BV21" i="6"/>
  <c r="BU21" i="6"/>
  <c r="BT21" i="6"/>
  <c r="BS21" i="6"/>
  <c r="BR21" i="6"/>
  <c r="BQ21" i="6"/>
  <c r="BP21" i="6"/>
  <c r="BO21" i="6"/>
  <c r="BN21" i="6"/>
  <c r="BM21" i="6"/>
  <c r="BL21" i="6"/>
  <c r="BK21" i="6"/>
  <c r="BJ21" i="6"/>
  <c r="BI21" i="6"/>
  <c r="BH21" i="6"/>
  <c r="BG21" i="6"/>
  <c r="BF21" i="6"/>
  <c r="BE21" i="6"/>
  <c r="BD21" i="6"/>
  <c r="BC21" i="6"/>
  <c r="BB21" i="6"/>
  <c r="BA21" i="6"/>
  <c r="AZ21" i="6"/>
  <c r="AY21" i="6"/>
  <c r="AX21" i="6"/>
  <c r="AW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FM1" i="6"/>
  <c r="FL1" i="6"/>
  <c r="FK1" i="6"/>
  <c r="FJ1" i="6"/>
  <c r="FI1" i="6"/>
  <c r="FH1" i="6"/>
  <c r="FG1" i="6"/>
  <c r="FF1" i="6"/>
  <c r="FE1" i="6"/>
  <c r="FD1" i="6"/>
  <c r="FC1" i="6"/>
  <c r="FB1" i="6"/>
  <c r="FA1" i="6"/>
  <c r="EZ1" i="6"/>
  <c r="EY1" i="6"/>
  <c r="EX1" i="6"/>
  <c r="EW1" i="6"/>
  <c r="EV1" i="6"/>
  <c r="EU1" i="6"/>
  <c r="ET1" i="6"/>
  <c r="ES1" i="6"/>
  <c r="ER1" i="6"/>
  <c r="EQ1" i="6"/>
  <c r="EP1" i="6"/>
  <c r="EO1" i="6"/>
  <c r="EN1" i="6"/>
  <c r="EM1" i="6"/>
  <c r="EL1" i="6"/>
  <c r="EK1" i="6"/>
  <c r="EJ1" i="6"/>
  <c r="EI1" i="6"/>
  <c r="EH1" i="6"/>
  <c r="EG1" i="6"/>
  <c r="EF1" i="6"/>
  <c r="EE1" i="6"/>
  <c r="ED1" i="6"/>
  <c r="EC1" i="6"/>
  <c r="EB1" i="6"/>
  <c r="EA1" i="6"/>
  <c r="DZ1" i="6"/>
  <c r="DY1" i="6"/>
  <c r="DX1" i="6"/>
  <c r="DW1" i="6"/>
  <c r="DV1" i="6"/>
  <c r="DU1" i="6"/>
  <c r="DT1" i="6"/>
  <c r="DS1" i="6"/>
  <c r="DR1" i="6"/>
  <c r="DQ1" i="6"/>
  <c r="DP1" i="6"/>
  <c r="DO1" i="6"/>
  <c r="DN1" i="6"/>
  <c r="DM1" i="6"/>
  <c r="DL1" i="6"/>
  <c r="DK1" i="6"/>
  <c r="DJ1" i="6"/>
  <c r="DI1" i="6"/>
  <c r="DH1" i="6"/>
  <c r="DG1" i="6"/>
  <c r="DF1" i="6"/>
  <c r="DE1" i="6"/>
  <c r="DD1" i="6"/>
  <c r="DC1" i="6"/>
  <c r="DB1" i="6"/>
  <c r="DA1" i="6"/>
  <c r="CZ1" i="6"/>
  <c r="CY1" i="6"/>
  <c r="CX1" i="6"/>
  <c r="CW1" i="6"/>
  <c r="CV1" i="6"/>
  <c r="CU1" i="6"/>
  <c r="CT1" i="6"/>
  <c r="CS1" i="6"/>
  <c r="CR1" i="6"/>
  <c r="CQ1" i="6"/>
  <c r="CP1" i="6"/>
  <c r="CO1" i="6"/>
  <c r="CN1" i="6"/>
  <c r="CM1" i="6"/>
  <c r="CL1" i="6"/>
  <c r="CK1" i="6"/>
  <c r="CJ1" i="6"/>
  <c r="CI1" i="6"/>
  <c r="CH1" i="6"/>
  <c r="CG1" i="6"/>
  <c r="CF1" i="6"/>
  <c r="CE1" i="6"/>
  <c r="CD1" i="6"/>
  <c r="CC1" i="6"/>
  <c r="CB1" i="6"/>
  <c r="CA1" i="6"/>
  <c r="BZ1" i="6"/>
  <c r="BY1" i="6"/>
  <c r="BX1" i="6"/>
  <c r="BW1" i="6"/>
  <c r="BV1" i="6"/>
  <c r="BU1" i="6"/>
  <c r="BT1" i="6"/>
  <c r="BS1" i="6"/>
  <c r="BR1" i="6"/>
  <c r="BQ1" i="6"/>
  <c r="BP1" i="6"/>
  <c r="BO1" i="6"/>
  <c r="BN1" i="6"/>
  <c r="BM1" i="6"/>
  <c r="BL1" i="6"/>
  <c r="BK1" i="6"/>
  <c r="BJ1" i="6"/>
  <c r="BI1" i="6"/>
  <c r="BH1" i="6"/>
  <c r="BG1" i="6"/>
  <c r="BF1" i="6"/>
  <c r="BE1" i="6"/>
  <c r="BD1" i="6"/>
  <c r="BC1" i="6"/>
  <c r="BB1" i="6"/>
  <c r="BA1" i="6"/>
  <c r="AZ1" i="6"/>
  <c r="AY1" i="6"/>
  <c r="AX1" i="6"/>
  <c r="AW1" i="6"/>
  <c r="AV1" i="6"/>
  <c r="AU1" i="6"/>
  <c r="AT1" i="6"/>
  <c r="AS1" i="6"/>
  <c r="AR1" i="6"/>
  <c r="AQ1" i="6"/>
  <c r="AP1" i="6"/>
  <c r="AO1" i="6"/>
  <c r="AN1" i="6"/>
  <c r="AM1" i="6"/>
  <c r="AL1" i="6"/>
  <c r="AK1" i="6"/>
  <c r="AJ1" i="6"/>
  <c r="AI1" i="6"/>
  <c r="AH1" i="6"/>
  <c r="AG1" i="6"/>
  <c r="AF1" i="6"/>
  <c r="AE1" i="6"/>
  <c r="AD1" i="6"/>
  <c r="AC1" i="6"/>
  <c r="AB1" i="6"/>
  <c r="AA1" i="6"/>
  <c r="Z1" i="6"/>
  <c r="Y1" i="6"/>
  <c r="X1" i="6"/>
  <c r="W1" i="6"/>
  <c r="V1" i="6"/>
  <c r="U1" i="6"/>
  <c r="T1" i="6"/>
  <c r="EH1" i="7"/>
  <c r="EG1" i="7"/>
  <c r="EF1" i="7"/>
  <c r="EE1" i="7"/>
  <c r="ED1" i="7"/>
  <c r="EC1" i="7"/>
  <c r="EB1" i="7"/>
  <c r="EA1" i="7"/>
  <c r="DZ1" i="7"/>
  <c r="DY1" i="7"/>
  <c r="DX1" i="7"/>
  <c r="DW1" i="7"/>
  <c r="DV1" i="7"/>
  <c r="DU1" i="7"/>
  <c r="DT1" i="7"/>
  <c r="DS1" i="7"/>
  <c r="DR1" i="7"/>
  <c r="DQ1" i="7"/>
  <c r="DP1" i="7"/>
  <c r="DO1" i="7"/>
  <c r="DN1" i="7"/>
  <c r="DM1" i="7"/>
  <c r="DL1" i="7"/>
  <c r="DK1" i="7"/>
  <c r="DJ1" i="7"/>
  <c r="DI1" i="7"/>
  <c r="DH1" i="7"/>
  <c r="DG1" i="7"/>
  <c r="DF1" i="7"/>
  <c r="DE1" i="7"/>
  <c r="DD1" i="7"/>
  <c r="DC1" i="7"/>
  <c r="DB1" i="7"/>
  <c r="DA1" i="7"/>
  <c r="CZ1" i="7"/>
  <c r="CY1" i="7"/>
  <c r="CX1" i="7"/>
  <c r="CW1" i="7"/>
  <c r="CV1" i="7"/>
  <c r="CU1" i="7"/>
  <c r="CT1" i="7"/>
  <c r="CS1" i="7"/>
  <c r="CR1" i="7"/>
  <c r="CQ1" i="7"/>
  <c r="CP1" i="7"/>
  <c r="CO1" i="7"/>
  <c r="CN1" i="7"/>
  <c r="CM1" i="7"/>
  <c r="CL1" i="7"/>
  <c r="CK1" i="7"/>
  <c r="CJ1" i="7"/>
  <c r="CI1" i="7"/>
  <c r="CH1" i="7"/>
  <c r="CG1" i="7"/>
  <c r="CF1" i="7"/>
  <c r="CE1" i="7"/>
  <c r="CD1" i="7"/>
  <c r="CC1" i="7"/>
  <c r="CB1" i="7"/>
  <c r="CA1" i="7"/>
  <c r="BZ1" i="7"/>
  <c r="BY1" i="7"/>
  <c r="BX1" i="7"/>
  <c r="BW1" i="7"/>
  <c r="BV1" i="7"/>
  <c r="BU1" i="7"/>
  <c r="BT1" i="7"/>
  <c r="BS1" i="7"/>
  <c r="BR1" i="7"/>
  <c r="BQ1" i="7"/>
  <c r="BP1" i="7"/>
  <c r="BO1" i="7"/>
  <c r="BN1" i="7"/>
  <c r="BM1" i="7"/>
  <c r="BL1" i="7"/>
  <c r="BK1" i="7"/>
  <c r="BJ1" i="7"/>
  <c r="BI1" i="7"/>
  <c r="BH1" i="7"/>
  <c r="BG1" i="7"/>
  <c r="BF1" i="7"/>
  <c r="BE1" i="7"/>
  <c r="BD1" i="7"/>
  <c r="BC1" i="7"/>
  <c r="BB1" i="7"/>
  <c r="BA1" i="7"/>
  <c r="AZ1" i="7"/>
  <c r="AY1" i="7"/>
  <c r="AX1" i="7"/>
  <c r="AW1" i="7"/>
  <c r="AV1" i="7"/>
  <c r="AU1" i="7"/>
  <c r="AT1" i="7"/>
  <c r="AS1" i="7"/>
  <c r="AR1" i="7"/>
  <c r="AQ1" i="7"/>
  <c r="AP1" i="7"/>
  <c r="AO1" i="7"/>
  <c r="AN1" i="7"/>
  <c r="AM1" i="7"/>
  <c r="AL1" i="7"/>
  <c r="AK1" i="7"/>
  <c r="AJ1" i="7"/>
  <c r="AI1" i="7"/>
  <c r="AH1" i="7"/>
  <c r="AG1" i="7"/>
  <c r="AF1" i="7"/>
  <c r="AE1" i="7"/>
  <c r="AD1" i="7"/>
  <c r="AC1" i="7"/>
  <c r="AB1" i="7"/>
  <c r="AA1" i="7"/>
  <c r="Z1" i="7"/>
  <c r="Y1" i="7"/>
  <c r="X1" i="7"/>
  <c r="W1" i="7"/>
  <c r="V1" i="7"/>
  <c r="U1" i="7"/>
  <c r="T1" i="7"/>
  <c r="S1" i="7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BH1" i="1"/>
  <c r="BG1" i="1"/>
  <c r="BF1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O68" i="1"/>
  <c r="N68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O60" i="1"/>
  <c r="N60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O36" i="1"/>
  <c r="N36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68" i="1"/>
  <c r="L68" i="1"/>
  <c r="K68" i="1"/>
  <c r="M60" i="1"/>
  <c r="L60" i="1"/>
  <c r="K60" i="1"/>
  <c r="M36" i="1"/>
  <c r="L36" i="1"/>
  <c r="K36" i="1"/>
  <c r="A65" i="11"/>
  <c r="A64" i="11"/>
  <c r="A78" i="5" l="1"/>
  <c r="B78" i="5"/>
  <c r="I1" i="12"/>
  <c r="K1" i="12"/>
  <c r="J1" i="12"/>
  <c r="H1" i="12"/>
  <c r="G1" i="12"/>
  <c r="F1" i="12"/>
  <c r="E1" i="12"/>
  <c r="D1" i="12"/>
  <c r="C1" i="12"/>
  <c r="B1" i="12"/>
  <c r="A1" i="12"/>
  <c r="H24" i="7"/>
  <c r="J56" i="5" s="1"/>
  <c r="J58" i="5" s="1"/>
  <c r="J68" i="5" s="1"/>
  <c r="G24" i="7"/>
  <c r="F24" i="7"/>
  <c r="E24" i="7"/>
  <c r="K21" i="6"/>
  <c r="J21" i="6"/>
  <c r="J36" i="1"/>
  <c r="J60" i="1"/>
  <c r="J68" i="1"/>
  <c r="B73" i="1"/>
  <c r="B70" i="1"/>
  <c r="B68" i="1"/>
  <c r="B60" i="1"/>
  <c r="B52" i="1"/>
  <c r="B36" i="1"/>
  <c r="G21" i="4"/>
  <c r="G20" i="4"/>
  <c r="G19" i="4"/>
  <c r="G18" i="4"/>
  <c r="G17" i="4"/>
  <c r="G16" i="4"/>
  <c r="G15" i="4"/>
  <c r="G14" i="4"/>
  <c r="I20" i="6"/>
  <c r="I19" i="6"/>
  <c r="I18" i="6"/>
  <c r="I17" i="6"/>
  <c r="I16" i="6"/>
  <c r="I15" i="6"/>
  <c r="I18" i="7"/>
  <c r="I19" i="7"/>
  <c r="I23" i="7"/>
  <c r="I22" i="7"/>
  <c r="I21" i="7"/>
  <c r="I20" i="7"/>
  <c r="R1" i="7"/>
  <c r="Q1" i="7"/>
  <c r="P1" i="7"/>
  <c r="O1" i="7"/>
  <c r="N1" i="7"/>
  <c r="M1" i="7"/>
  <c r="L1" i="7"/>
  <c r="K1" i="7"/>
  <c r="J1" i="7"/>
  <c r="I1" i="7"/>
  <c r="C5" i="6"/>
  <c r="C4" i="6"/>
  <c r="C5" i="7"/>
  <c r="C4" i="7"/>
  <c r="C4" i="5"/>
  <c r="C3" i="5"/>
  <c r="C4" i="4"/>
  <c r="C3" i="4"/>
  <c r="A80" i="5" l="1"/>
  <c r="A81" i="5" s="1"/>
  <c r="A82" i="5" s="1"/>
  <c r="A83" i="5" s="1"/>
  <c r="J70" i="5"/>
  <c r="J72" i="5" s="1"/>
  <c r="J86" i="5" s="1"/>
  <c r="M12" i="4"/>
  <c r="L12" i="4"/>
  <c r="K12" i="4"/>
  <c r="A84" i="5" l="1"/>
  <c r="A86" i="5" s="1"/>
  <c r="A87" i="5" s="1"/>
  <c r="A88" i="5" s="1"/>
  <c r="A89" i="5" s="1"/>
  <c r="A90" i="5" s="1"/>
  <c r="J77" i="5"/>
  <c r="J73" i="5"/>
  <c r="J87" i="5" s="1"/>
  <c r="J74" i="5"/>
  <c r="J88" i="5" s="1"/>
  <c r="J75" i="5"/>
  <c r="J89" i="5" s="1"/>
  <c r="J76" i="5"/>
  <c r="J90" i="5" s="1"/>
  <c r="C5" i="11"/>
  <c r="B5" i="11"/>
  <c r="B21" i="12" l="1"/>
  <c r="J78" i="5"/>
  <c r="A21" i="12"/>
  <c r="G5" i="11"/>
  <c r="E1" i="11"/>
  <c r="C1" i="11"/>
  <c r="I17" i="1" s="1"/>
  <c r="M1" i="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" i="11"/>
  <c r="V1" i="11"/>
  <c r="U1" i="11"/>
  <c r="T1" i="11"/>
  <c r="S1" i="11"/>
  <c r="R1" i="11"/>
  <c r="Q1" i="11"/>
  <c r="P1" i="11"/>
  <c r="O1" i="11"/>
  <c r="N1" i="11"/>
  <c r="M1" i="11"/>
  <c r="L1" i="11"/>
  <c r="I18" i="1" s="1"/>
  <c r="K1" i="11"/>
  <c r="J1" i="11"/>
  <c r="I1" i="11"/>
  <c r="H1" i="11"/>
  <c r="G1" i="11"/>
  <c r="F1" i="11"/>
  <c r="B1" i="11"/>
  <c r="I14" i="1" s="1"/>
  <c r="D1" i="11"/>
  <c r="I16" i="1" s="1"/>
  <c r="B22" i="12" l="1"/>
  <c r="P21" i="12"/>
  <c r="D21" i="12"/>
  <c r="J21" i="12"/>
  <c r="G21" i="12"/>
  <c r="F21" i="12"/>
  <c r="Q21" i="12"/>
  <c r="K21" i="12"/>
  <c r="H21" i="12"/>
  <c r="E21" i="12"/>
  <c r="N21" i="12"/>
  <c r="C21" i="12"/>
  <c r="L21" i="12"/>
  <c r="X1" i="9"/>
  <c r="W1" i="9"/>
  <c r="V1" i="9"/>
  <c r="U1" i="9"/>
  <c r="T1" i="9"/>
  <c r="S1" i="9"/>
  <c r="R1" i="9"/>
  <c r="Q1" i="9"/>
  <c r="P1" i="9"/>
  <c r="O1" i="9"/>
  <c r="N1" i="9"/>
  <c r="M1" i="9"/>
  <c r="L1" i="9"/>
  <c r="K1" i="9"/>
  <c r="J1" i="9"/>
  <c r="I1" i="9"/>
  <c r="H1" i="9"/>
  <c r="G1" i="9"/>
  <c r="F1" i="9"/>
  <c r="E1" i="9"/>
  <c r="D1" i="9"/>
  <c r="C1" i="9"/>
  <c r="B1" i="9"/>
  <c r="A1" i="9"/>
  <c r="A22" i="12" l="1"/>
  <c r="B23" i="12"/>
  <c r="L1" i="1"/>
  <c r="K1" i="1"/>
  <c r="A23" i="12" l="1"/>
  <c r="B24" i="12"/>
  <c r="N22" i="12"/>
  <c r="K22" i="12"/>
  <c r="J22" i="12"/>
  <c r="D22" i="12"/>
  <c r="H22" i="12"/>
  <c r="L22" i="12"/>
  <c r="F22" i="12"/>
  <c r="Q22" i="12"/>
  <c r="G22" i="12"/>
  <c r="P22" i="12"/>
  <c r="E22" i="12"/>
  <c r="C22" i="12"/>
  <c r="H1" i="7"/>
  <c r="G1" i="7"/>
  <c r="F1" i="7"/>
  <c r="E1" i="7"/>
  <c r="D1" i="7"/>
  <c r="C1" i="7"/>
  <c r="B1" i="7"/>
  <c r="A1" i="7"/>
  <c r="P1" i="6"/>
  <c r="S1" i="6"/>
  <c r="R1" i="6"/>
  <c r="Q1" i="6"/>
  <c r="O1" i="6"/>
  <c r="N1" i="6"/>
  <c r="M1" i="6"/>
  <c r="L1" i="6"/>
  <c r="K1" i="6"/>
  <c r="J1" i="6"/>
  <c r="I1" i="6"/>
  <c r="H1" i="6"/>
  <c r="G1" i="6"/>
  <c r="F1" i="6"/>
  <c r="E1" i="6"/>
  <c r="D1" i="6"/>
  <c r="C1" i="6"/>
  <c r="B1" i="6"/>
  <c r="L1" i="5"/>
  <c r="K1" i="5"/>
  <c r="J1" i="5"/>
  <c r="H1" i="5"/>
  <c r="G1" i="5"/>
  <c r="F1" i="5"/>
  <c r="E1" i="5"/>
  <c r="D1" i="5"/>
  <c r="C1" i="5"/>
  <c r="B1" i="5"/>
  <c r="A1" i="5"/>
  <c r="Q1" i="4"/>
  <c r="P1" i="4"/>
  <c r="O1" i="4"/>
  <c r="N1" i="4"/>
  <c r="M1" i="4"/>
  <c r="L1" i="4"/>
  <c r="K1" i="4"/>
  <c r="J1" i="4"/>
  <c r="H1" i="4"/>
  <c r="G1" i="4"/>
  <c r="F1" i="4"/>
  <c r="E1" i="4"/>
  <c r="D1" i="4"/>
  <c r="C1" i="4"/>
  <c r="B1" i="4"/>
  <c r="A1" i="4"/>
  <c r="J1" i="1"/>
  <c r="H1" i="1"/>
  <c r="G1" i="1"/>
  <c r="F1" i="1"/>
  <c r="E1" i="1"/>
  <c r="D1" i="1"/>
  <c r="C1" i="1"/>
  <c r="B1" i="1"/>
  <c r="A1" i="1"/>
  <c r="G9" i="5"/>
  <c r="G10" i="6"/>
  <c r="G10" i="7"/>
  <c r="G9" i="4"/>
  <c r="H9" i="4"/>
  <c r="H10" i="7"/>
  <c r="H9" i="5"/>
  <c r="H10" i="6"/>
  <c r="A9" i="5"/>
  <c r="G23" i="12" l="1"/>
  <c r="J23" i="12"/>
  <c r="L23" i="12"/>
  <c r="K23" i="12"/>
  <c r="F23" i="12"/>
  <c r="P23" i="12"/>
  <c r="E23" i="12"/>
  <c r="C23" i="12"/>
  <c r="H23" i="12"/>
  <c r="Q23" i="12"/>
  <c r="N23" i="12"/>
  <c r="D23" i="12"/>
  <c r="A24" i="12"/>
  <c r="B25" i="12"/>
  <c r="A25" i="12" l="1"/>
  <c r="C25" i="12" s="1"/>
  <c r="G24" i="12"/>
  <c r="J24" i="12"/>
  <c r="C24" i="12"/>
  <c r="D24" i="12"/>
  <c r="K24" i="12"/>
  <c r="H24" i="12"/>
  <c r="Q24" i="12"/>
  <c r="P24" i="12"/>
  <c r="N24" i="12"/>
  <c r="L24" i="12"/>
  <c r="E24" i="12"/>
  <c r="F24" i="12"/>
  <c r="B26" i="12"/>
  <c r="N25" i="12" l="1"/>
  <c r="E25" i="12"/>
  <c r="G25" i="12"/>
  <c r="K25" i="12"/>
  <c r="F25" i="12"/>
  <c r="P25" i="12"/>
  <c r="J25" i="12"/>
  <c r="Q25" i="12"/>
  <c r="L25" i="12"/>
  <c r="H25" i="12"/>
  <c r="D25" i="12"/>
  <c r="B27" i="12"/>
  <c r="A26" i="12"/>
  <c r="L26" i="12" l="1"/>
  <c r="P26" i="12"/>
  <c r="N26" i="12"/>
  <c r="D26" i="12"/>
  <c r="G26" i="12"/>
  <c r="H26" i="12"/>
  <c r="F26" i="12"/>
  <c r="K26" i="12"/>
  <c r="C26" i="12"/>
  <c r="J26" i="12"/>
  <c r="E26" i="12"/>
  <c r="Q26" i="12"/>
  <c r="A27" i="12"/>
  <c r="B28" i="12"/>
  <c r="A28" i="12" l="1"/>
  <c r="B29" i="12"/>
  <c r="K27" i="12"/>
  <c r="C27" i="12"/>
  <c r="J27" i="12"/>
  <c r="E27" i="12"/>
  <c r="L27" i="12"/>
  <c r="F27" i="12"/>
  <c r="H27" i="12"/>
  <c r="N27" i="12"/>
  <c r="D27" i="12"/>
  <c r="G27" i="12"/>
  <c r="Q27" i="12"/>
  <c r="P27" i="12"/>
  <c r="A29" i="12" l="1"/>
  <c r="B30" i="12"/>
  <c r="J28" i="12"/>
  <c r="C28" i="12"/>
  <c r="H28" i="12"/>
  <c r="F28" i="12"/>
  <c r="E28" i="12"/>
  <c r="D28" i="12"/>
  <c r="K28" i="12"/>
  <c r="P28" i="12"/>
  <c r="N28" i="12"/>
  <c r="Q28" i="12"/>
  <c r="G28" i="12"/>
  <c r="L28" i="12"/>
  <c r="A30" i="12" l="1"/>
  <c r="B31" i="12"/>
  <c r="C29" i="12"/>
  <c r="G29" i="12"/>
  <c r="H29" i="12"/>
  <c r="E29" i="12"/>
  <c r="F29" i="12"/>
  <c r="J29" i="12"/>
  <c r="K29" i="12"/>
  <c r="L29" i="12"/>
  <c r="Q29" i="12"/>
  <c r="P29" i="12"/>
  <c r="N29" i="12"/>
  <c r="D29" i="12"/>
  <c r="A31" i="12" l="1"/>
  <c r="B32" i="12"/>
  <c r="D30" i="12"/>
  <c r="N30" i="12"/>
  <c r="H30" i="12"/>
  <c r="J30" i="12"/>
  <c r="P30" i="12"/>
  <c r="K30" i="12"/>
  <c r="E30" i="12"/>
  <c r="C30" i="12"/>
  <c r="G30" i="12"/>
  <c r="F30" i="12"/>
  <c r="Q30" i="12"/>
  <c r="L30" i="12"/>
  <c r="A32" i="12" l="1"/>
  <c r="B33" i="12"/>
  <c r="C31" i="12"/>
  <c r="F31" i="12"/>
  <c r="L31" i="12"/>
  <c r="D31" i="12"/>
  <c r="K31" i="12"/>
  <c r="E31" i="12"/>
  <c r="P31" i="12"/>
  <c r="Q31" i="12"/>
  <c r="J31" i="12"/>
  <c r="H31" i="12"/>
  <c r="N31" i="12"/>
  <c r="G31" i="12"/>
  <c r="A33" i="12" l="1"/>
  <c r="B34" i="12"/>
  <c r="E32" i="12"/>
  <c r="Q32" i="12"/>
  <c r="F32" i="12"/>
  <c r="H32" i="12"/>
  <c r="K32" i="12"/>
  <c r="L32" i="12"/>
  <c r="J32" i="12"/>
  <c r="N32" i="12"/>
  <c r="C32" i="12"/>
  <c r="P32" i="12"/>
  <c r="D32" i="12"/>
  <c r="G32" i="12"/>
  <c r="A34" i="12" l="1"/>
  <c r="B35" i="12"/>
  <c r="C33" i="12"/>
  <c r="D33" i="12"/>
  <c r="P33" i="12"/>
  <c r="L33" i="12"/>
  <c r="Q33" i="12"/>
  <c r="H33" i="12"/>
  <c r="F33" i="12"/>
  <c r="J33" i="12"/>
  <c r="E33" i="12"/>
  <c r="G33" i="12"/>
  <c r="N33" i="12"/>
  <c r="K33" i="12"/>
  <c r="A35" i="12" l="1"/>
  <c r="B36" i="12"/>
  <c r="E34" i="12"/>
  <c r="C34" i="12"/>
  <c r="G34" i="12"/>
  <c r="D34" i="12"/>
  <c r="J34" i="12"/>
  <c r="P34" i="12"/>
  <c r="N34" i="12"/>
  <c r="F34" i="12"/>
  <c r="Q34" i="12"/>
  <c r="L34" i="12"/>
  <c r="H34" i="12"/>
  <c r="K34" i="12"/>
  <c r="A36" i="12" l="1"/>
  <c r="B37" i="12"/>
  <c r="E35" i="12"/>
  <c r="K35" i="12"/>
  <c r="C35" i="12"/>
  <c r="J35" i="12"/>
  <c r="F35" i="12"/>
  <c r="L35" i="12"/>
  <c r="Q35" i="12"/>
  <c r="N35" i="12"/>
  <c r="D35" i="12"/>
  <c r="H35" i="12"/>
  <c r="P35" i="12"/>
  <c r="G35" i="12"/>
  <c r="A37" i="12" l="1"/>
  <c r="B38" i="12"/>
  <c r="H36" i="12"/>
  <c r="K36" i="12"/>
  <c r="D36" i="12"/>
  <c r="P36" i="12"/>
  <c r="J36" i="12"/>
  <c r="Q36" i="12"/>
  <c r="E36" i="12"/>
  <c r="N36" i="12"/>
  <c r="G36" i="12"/>
  <c r="L36" i="12"/>
  <c r="F36" i="12"/>
  <c r="C36" i="12"/>
  <c r="A38" i="12" l="1"/>
  <c r="B39" i="12"/>
  <c r="P37" i="12"/>
  <c r="L37" i="12"/>
  <c r="Q37" i="12"/>
  <c r="K37" i="12"/>
  <c r="N37" i="12"/>
  <c r="H37" i="12"/>
  <c r="C37" i="12"/>
  <c r="E37" i="12"/>
  <c r="D37" i="12"/>
  <c r="G37" i="12"/>
  <c r="F37" i="12"/>
  <c r="J37" i="12"/>
  <c r="A39" i="12" l="1"/>
  <c r="B40" i="12"/>
  <c r="F38" i="12"/>
  <c r="E38" i="12"/>
  <c r="G38" i="12"/>
  <c r="P38" i="12"/>
  <c r="C38" i="12"/>
  <c r="Q38" i="12"/>
  <c r="J38" i="12"/>
  <c r="K38" i="12"/>
  <c r="L38" i="12"/>
  <c r="N38" i="12"/>
  <c r="D38" i="12"/>
  <c r="H38" i="12"/>
  <c r="A40" i="12" l="1"/>
  <c r="B41" i="12"/>
  <c r="F39" i="12"/>
  <c r="D39" i="12"/>
  <c r="C39" i="12"/>
  <c r="G39" i="12"/>
  <c r="L39" i="12"/>
  <c r="K39" i="12"/>
  <c r="Q39" i="12"/>
  <c r="N39" i="12"/>
  <c r="H39" i="12"/>
  <c r="J39" i="12"/>
  <c r="E39" i="12"/>
  <c r="P39" i="12"/>
  <c r="A41" i="12" l="1"/>
  <c r="B42" i="12"/>
  <c r="C40" i="12"/>
  <c r="Q40" i="12"/>
  <c r="S40" i="12" s="1"/>
  <c r="L40" i="12"/>
  <c r="F40" i="12"/>
  <c r="D40" i="12"/>
  <c r="H40" i="12"/>
  <c r="N40" i="12"/>
  <c r="P40" i="12"/>
  <c r="R40" i="12" s="1"/>
  <c r="E40" i="12"/>
  <c r="G40" i="12"/>
  <c r="K40" i="12"/>
  <c r="J40" i="12"/>
  <c r="A42" i="12" l="1"/>
  <c r="B43" i="12"/>
  <c r="L41" i="12"/>
  <c r="N41" i="12"/>
  <c r="C41" i="12"/>
  <c r="F41" i="12"/>
  <c r="K41" i="12"/>
  <c r="Q41" i="12"/>
  <c r="E41" i="12"/>
  <c r="D41" i="12"/>
  <c r="J41" i="12"/>
  <c r="P41" i="12"/>
  <c r="G41" i="12"/>
  <c r="H41" i="12"/>
  <c r="A43" i="12" l="1"/>
  <c r="B44" i="12"/>
  <c r="L42" i="12"/>
  <c r="E42" i="12"/>
  <c r="K42" i="12"/>
  <c r="Q42" i="12"/>
  <c r="J42" i="12"/>
  <c r="F42" i="12"/>
  <c r="D42" i="12"/>
  <c r="C42" i="12"/>
  <c r="P42" i="12"/>
  <c r="N42" i="12"/>
  <c r="G42" i="12"/>
  <c r="H42" i="12"/>
  <c r="A44" i="12" l="1"/>
  <c r="B45" i="12"/>
  <c r="Q43" i="12"/>
  <c r="G43" i="12"/>
  <c r="K43" i="12"/>
  <c r="D43" i="12"/>
  <c r="E43" i="12"/>
  <c r="L43" i="12"/>
  <c r="F43" i="12"/>
  <c r="J43" i="12"/>
  <c r="H43" i="12"/>
  <c r="N43" i="12"/>
  <c r="P43" i="12"/>
  <c r="C43" i="12"/>
  <c r="A45" i="12" l="1"/>
  <c r="B46" i="12"/>
  <c r="P44" i="12"/>
  <c r="G44" i="12"/>
  <c r="Q44" i="12"/>
  <c r="J44" i="12"/>
  <c r="D44" i="12"/>
  <c r="K44" i="12"/>
  <c r="H44" i="12"/>
  <c r="L44" i="12"/>
  <c r="E44" i="12"/>
  <c r="F44" i="12"/>
  <c r="C44" i="12"/>
  <c r="N44" i="12"/>
  <c r="A46" i="12" l="1"/>
  <c r="B47" i="12"/>
  <c r="Q45" i="12"/>
  <c r="E45" i="12"/>
  <c r="F45" i="12"/>
  <c r="P45" i="12"/>
  <c r="N45" i="12"/>
  <c r="D45" i="12"/>
  <c r="J45" i="12"/>
  <c r="C45" i="12"/>
  <c r="L45" i="12"/>
  <c r="K45" i="12"/>
  <c r="G45" i="12"/>
  <c r="H45" i="12"/>
  <c r="A47" i="12" l="1"/>
  <c r="B48" i="12"/>
  <c r="N46" i="12"/>
  <c r="L46" i="12"/>
  <c r="J46" i="12"/>
  <c r="E46" i="12"/>
  <c r="Q46" i="12"/>
  <c r="C46" i="12"/>
  <c r="G46" i="12"/>
  <c r="K46" i="12"/>
  <c r="P46" i="12"/>
  <c r="D46" i="12"/>
  <c r="F46" i="12"/>
  <c r="H46" i="12"/>
  <c r="A48" i="12" l="1"/>
  <c r="B49" i="12"/>
  <c r="D47" i="12"/>
  <c r="E47" i="12"/>
  <c r="P47" i="12"/>
  <c r="N47" i="12"/>
  <c r="L47" i="12"/>
  <c r="K47" i="12"/>
  <c r="G47" i="12"/>
  <c r="F47" i="12"/>
  <c r="J47" i="12"/>
  <c r="C47" i="12"/>
  <c r="Q47" i="12"/>
  <c r="H47" i="12"/>
  <c r="A49" i="12" l="1"/>
  <c r="B50" i="12"/>
  <c r="D48" i="12"/>
  <c r="G48" i="12"/>
  <c r="Q48" i="12"/>
  <c r="F48" i="12"/>
  <c r="E48" i="12"/>
  <c r="L48" i="12"/>
  <c r="N48" i="12"/>
  <c r="H48" i="12"/>
  <c r="J48" i="12"/>
  <c r="C48" i="12"/>
  <c r="P48" i="12"/>
  <c r="K48" i="12"/>
  <c r="A50" i="12" l="1"/>
  <c r="B51" i="12"/>
  <c r="C49" i="12"/>
  <c r="N49" i="12"/>
  <c r="L49" i="12"/>
  <c r="P49" i="12"/>
  <c r="D49" i="12"/>
  <c r="Q49" i="12"/>
  <c r="E49" i="12"/>
  <c r="G49" i="12"/>
  <c r="J49" i="12"/>
  <c r="F49" i="12"/>
  <c r="K49" i="12"/>
  <c r="H49" i="12"/>
  <c r="A51" i="12" l="1"/>
  <c r="B52" i="12"/>
  <c r="J50" i="12"/>
  <c r="L50" i="12"/>
  <c r="Q50" i="12"/>
  <c r="G50" i="12"/>
  <c r="P50" i="12"/>
  <c r="E50" i="12"/>
  <c r="K50" i="12"/>
  <c r="N50" i="12"/>
  <c r="H50" i="12"/>
  <c r="C50" i="12"/>
  <c r="D50" i="12"/>
  <c r="F50" i="12"/>
  <c r="A52" i="12" l="1"/>
  <c r="B53" i="12"/>
  <c r="D51" i="12"/>
  <c r="P51" i="12"/>
  <c r="J51" i="12"/>
  <c r="C51" i="12"/>
  <c r="G51" i="12"/>
  <c r="E51" i="12"/>
  <c r="K51" i="12"/>
  <c r="L51" i="12"/>
  <c r="H51" i="12"/>
  <c r="F51" i="12"/>
  <c r="Q51" i="12"/>
  <c r="N51" i="12"/>
  <c r="A53" i="12" l="1"/>
  <c r="B54" i="12"/>
  <c r="H52" i="12"/>
  <c r="K52" i="12"/>
  <c r="E52" i="12"/>
  <c r="Q52" i="12"/>
  <c r="N52" i="12"/>
  <c r="J52" i="12"/>
  <c r="C52" i="12"/>
  <c r="G52" i="12"/>
  <c r="L52" i="12"/>
  <c r="F52" i="12"/>
  <c r="D52" i="12"/>
  <c r="P52" i="12"/>
  <c r="A54" i="12" l="1"/>
  <c r="B55" i="12"/>
  <c r="N53" i="12"/>
  <c r="Q53" i="12"/>
  <c r="L53" i="12"/>
  <c r="F53" i="12"/>
  <c r="H53" i="12"/>
  <c r="P53" i="12"/>
  <c r="D53" i="12"/>
  <c r="K53" i="12"/>
  <c r="G53" i="12"/>
  <c r="E53" i="12"/>
  <c r="C53" i="12"/>
  <c r="J53" i="12"/>
  <c r="A55" i="12" l="1"/>
  <c r="B56" i="12"/>
  <c r="H54" i="12"/>
  <c r="F54" i="12"/>
  <c r="G54" i="12"/>
  <c r="D54" i="12"/>
  <c r="K54" i="12"/>
  <c r="P54" i="12"/>
  <c r="E54" i="12"/>
  <c r="C54" i="12"/>
  <c r="L54" i="12"/>
  <c r="J54" i="12"/>
  <c r="N54" i="12"/>
  <c r="Q54" i="12"/>
  <c r="A56" i="12" l="1"/>
  <c r="B57" i="12"/>
  <c r="G55" i="12"/>
  <c r="N55" i="12"/>
  <c r="D55" i="12"/>
  <c r="J55" i="12"/>
  <c r="L55" i="12"/>
  <c r="P55" i="12"/>
  <c r="K55" i="12"/>
  <c r="Q55" i="12"/>
  <c r="E55" i="12"/>
  <c r="C55" i="12"/>
  <c r="F55" i="12"/>
  <c r="H55" i="12"/>
  <c r="A57" i="12" l="1"/>
  <c r="B58" i="12"/>
  <c r="C56" i="12"/>
  <c r="K56" i="12"/>
  <c r="J56" i="12"/>
  <c r="H56" i="12"/>
  <c r="G56" i="12"/>
  <c r="Q56" i="12"/>
  <c r="N56" i="12"/>
  <c r="E56" i="12"/>
  <c r="F56" i="12"/>
  <c r="P56" i="12"/>
  <c r="D56" i="12"/>
  <c r="L56" i="12"/>
  <c r="A58" i="12" l="1"/>
  <c r="B59" i="12"/>
  <c r="C57" i="12"/>
  <c r="K57" i="12"/>
  <c r="E57" i="12"/>
  <c r="Q57" i="12"/>
  <c r="G57" i="12"/>
  <c r="J57" i="12"/>
  <c r="F57" i="12"/>
  <c r="D57" i="12"/>
  <c r="N57" i="12"/>
  <c r="L57" i="12"/>
  <c r="P57" i="12"/>
  <c r="H57" i="12"/>
  <c r="A59" i="12" l="1"/>
  <c r="B60" i="12"/>
  <c r="J58" i="12"/>
  <c r="N58" i="12"/>
  <c r="Q58" i="12"/>
  <c r="E58" i="12"/>
  <c r="P58" i="12"/>
  <c r="D58" i="12"/>
  <c r="K58" i="12"/>
  <c r="H58" i="12"/>
  <c r="G58" i="12"/>
  <c r="C58" i="12"/>
  <c r="F58" i="12"/>
  <c r="L58" i="12"/>
  <c r="A60" i="12" l="1"/>
  <c r="B61" i="12"/>
  <c r="P59" i="12"/>
  <c r="Q59" i="12"/>
  <c r="D59" i="12"/>
  <c r="G59" i="12"/>
  <c r="C59" i="12"/>
  <c r="F59" i="12"/>
  <c r="E59" i="12"/>
  <c r="N59" i="12"/>
  <c r="L59" i="12"/>
  <c r="J59" i="12"/>
  <c r="H59" i="12"/>
  <c r="K59" i="12"/>
  <c r="A61" i="12" l="1"/>
  <c r="B62" i="12"/>
  <c r="Q60" i="12"/>
  <c r="F60" i="12"/>
  <c r="L60" i="12"/>
  <c r="H60" i="12"/>
  <c r="E60" i="12"/>
  <c r="D60" i="12"/>
  <c r="J60" i="12"/>
  <c r="C60" i="12"/>
  <c r="P60" i="12"/>
  <c r="K60" i="12"/>
  <c r="N60" i="12"/>
  <c r="G60" i="12"/>
  <c r="A62" i="12" l="1"/>
  <c r="B63" i="12"/>
  <c r="J61" i="12"/>
  <c r="F61" i="12"/>
  <c r="Q61" i="12"/>
  <c r="P61" i="12"/>
  <c r="N61" i="12"/>
  <c r="D61" i="12"/>
  <c r="K61" i="12"/>
  <c r="H61" i="12"/>
  <c r="C61" i="12"/>
  <c r="E61" i="12"/>
  <c r="L61" i="12"/>
  <c r="G61" i="12"/>
  <c r="A63" i="12" l="1"/>
  <c r="B64" i="12"/>
  <c r="G62" i="12"/>
  <c r="H62" i="12"/>
  <c r="N62" i="12"/>
  <c r="P62" i="12"/>
  <c r="E62" i="12"/>
  <c r="J62" i="12"/>
  <c r="C62" i="12"/>
  <c r="F62" i="12"/>
  <c r="Q62" i="12"/>
  <c r="L62" i="12"/>
  <c r="D62" i="12"/>
  <c r="K62" i="12"/>
  <c r="A64" i="12" l="1"/>
  <c r="B65" i="12"/>
  <c r="L63" i="12"/>
  <c r="D63" i="12"/>
  <c r="C63" i="12"/>
  <c r="Q63" i="12"/>
  <c r="K63" i="12"/>
  <c r="F63" i="12"/>
  <c r="G63" i="12"/>
  <c r="E63" i="12"/>
  <c r="H63" i="12"/>
  <c r="N63" i="12"/>
  <c r="P63" i="12"/>
  <c r="J63" i="12"/>
  <c r="A65" i="12" l="1"/>
  <c r="B66" i="12"/>
  <c r="D64" i="12"/>
  <c r="Q64" i="12"/>
  <c r="F64" i="12"/>
  <c r="E64" i="12"/>
  <c r="P64" i="12"/>
  <c r="K64" i="12"/>
  <c r="L64" i="12"/>
  <c r="G64" i="12"/>
  <c r="J64" i="12"/>
  <c r="N64" i="12"/>
  <c r="H64" i="12"/>
  <c r="C64" i="12"/>
  <c r="A66" i="12" l="1"/>
  <c r="B67" i="12"/>
  <c r="E65" i="12"/>
  <c r="L65" i="12"/>
  <c r="C65" i="12"/>
  <c r="K65" i="12"/>
  <c r="Q65" i="12"/>
  <c r="J65" i="12"/>
  <c r="N65" i="12"/>
  <c r="F65" i="12"/>
  <c r="H65" i="12"/>
  <c r="P65" i="12"/>
  <c r="D65" i="12"/>
  <c r="G65" i="12"/>
  <c r="A67" i="12" l="1"/>
  <c r="B68" i="12"/>
  <c r="D66" i="12"/>
  <c r="P66" i="12"/>
  <c r="G66" i="12"/>
  <c r="F66" i="12"/>
  <c r="C66" i="12"/>
  <c r="Q66" i="12"/>
  <c r="E66" i="12"/>
  <c r="K66" i="12"/>
  <c r="H66" i="12"/>
  <c r="L66" i="12"/>
  <c r="N66" i="12"/>
  <c r="J66" i="12"/>
  <c r="A68" i="12" l="1"/>
  <c r="B69" i="12"/>
  <c r="K67" i="12"/>
  <c r="P67" i="12"/>
  <c r="L67" i="12"/>
  <c r="G67" i="12"/>
  <c r="J67" i="12"/>
  <c r="Q67" i="12"/>
  <c r="C67" i="12"/>
  <c r="H67" i="12"/>
  <c r="D67" i="12"/>
  <c r="N67" i="12"/>
  <c r="E67" i="12"/>
  <c r="F67" i="12"/>
  <c r="A69" i="12" l="1"/>
  <c r="B70" i="12"/>
  <c r="J68" i="12"/>
  <c r="F68" i="12"/>
  <c r="K68" i="12"/>
  <c r="G68" i="12"/>
  <c r="N68" i="12"/>
  <c r="H68" i="12"/>
  <c r="L68" i="12"/>
  <c r="C68" i="12"/>
  <c r="D68" i="12"/>
  <c r="E68" i="12"/>
  <c r="P68" i="12"/>
  <c r="Q68" i="12"/>
  <c r="A70" i="12" l="1"/>
  <c r="B71" i="12"/>
  <c r="E69" i="12"/>
  <c r="P69" i="12"/>
  <c r="J69" i="12"/>
  <c r="C69" i="12"/>
  <c r="H69" i="12"/>
  <c r="L69" i="12"/>
  <c r="N69" i="12"/>
  <c r="D69" i="12"/>
  <c r="K69" i="12"/>
  <c r="Q69" i="12"/>
  <c r="F69" i="12"/>
  <c r="G69" i="12"/>
  <c r="A71" i="12" l="1"/>
  <c r="B72" i="12"/>
  <c r="D70" i="12"/>
  <c r="K70" i="12"/>
  <c r="H70" i="12"/>
  <c r="P70" i="12"/>
  <c r="N70" i="12"/>
  <c r="C70" i="12"/>
  <c r="L70" i="12"/>
  <c r="G70" i="12"/>
  <c r="Q70" i="12"/>
  <c r="E70" i="12"/>
  <c r="J70" i="12"/>
  <c r="F70" i="12"/>
  <c r="A72" i="12" l="1"/>
  <c r="B73" i="12"/>
  <c r="J71" i="12"/>
  <c r="D71" i="12"/>
  <c r="P71" i="12"/>
  <c r="L71" i="12"/>
  <c r="Q71" i="12"/>
  <c r="F71" i="12"/>
  <c r="N71" i="12"/>
  <c r="K71" i="12"/>
  <c r="H71" i="12"/>
  <c r="C71" i="12"/>
  <c r="G71" i="12"/>
  <c r="E71" i="12"/>
  <c r="A73" i="12" l="1"/>
  <c r="B74" i="12"/>
  <c r="L72" i="12"/>
  <c r="K72" i="12"/>
  <c r="C72" i="12"/>
  <c r="J72" i="12"/>
  <c r="G72" i="12"/>
  <c r="H72" i="12"/>
  <c r="E72" i="12"/>
  <c r="Q72" i="12"/>
  <c r="F72" i="12"/>
  <c r="D72" i="12"/>
  <c r="P72" i="12"/>
  <c r="N72" i="12"/>
  <c r="A74" i="12" l="1"/>
  <c r="B75" i="12"/>
  <c r="J73" i="12"/>
  <c r="F73" i="12"/>
  <c r="K73" i="12"/>
  <c r="P73" i="12"/>
  <c r="H73" i="12"/>
  <c r="D73" i="12"/>
  <c r="L73" i="12"/>
  <c r="Q73" i="12"/>
  <c r="G73" i="12"/>
  <c r="E73" i="12"/>
  <c r="C73" i="12"/>
  <c r="N73" i="12"/>
  <c r="A75" i="12" l="1"/>
  <c r="B76" i="12"/>
  <c r="C74" i="12"/>
  <c r="J74" i="12"/>
  <c r="F74" i="12"/>
  <c r="G74" i="12"/>
  <c r="D74" i="12"/>
  <c r="E74" i="12"/>
  <c r="K74" i="12"/>
  <c r="N74" i="12"/>
  <c r="L74" i="12"/>
  <c r="P74" i="12"/>
  <c r="Q74" i="12"/>
  <c r="H74" i="12"/>
  <c r="A10" i="7"/>
  <c r="A10" i="6"/>
  <c r="A76" i="12" l="1"/>
  <c r="B77" i="12"/>
  <c r="G75" i="12"/>
  <c r="P75" i="12"/>
  <c r="H75" i="12"/>
  <c r="L75" i="12"/>
  <c r="D75" i="12"/>
  <c r="J75" i="12"/>
  <c r="N75" i="12"/>
  <c r="C75" i="12"/>
  <c r="Q75" i="12"/>
  <c r="F75" i="12"/>
  <c r="K75" i="12"/>
  <c r="E75" i="12"/>
  <c r="A77" i="12" l="1"/>
  <c r="B78" i="12"/>
  <c r="C76" i="12"/>
  <c r="P76" i="12"/>
  <c r="L76" i="12"/>
  <c r="H76" i="12"/>
  <c r="J76" i="12"/>
  <c r="G76" i="12"/>
  <c r="Q76" i="12"/>
  <c r="F76" i="12"/>
  <c r="E76" i="12"/>
  <c r="K76" i="12"/>
  <c r="D76" i="12"/>
  <c r="N76" i="12"/>
  <c r="A78" i="12" l="1"/>
  <c r="B79" i="12"/>
  <c r="N77" i="12"/>
  <c r="P77" i="12"/>
  <c r="H77" i="12"/>
  <c r="Q77" i="12"/>
  <c r="E77" i="12"/>
  <c r="C77" i="12"/>
  <c r="D77" i="12"/>
  <c r="K77" i="12"/>
  <c r="G77" i="12"/>
  <c r="J77" i="12"/>
  <c r="F77" i="12"/>
  <c r="L77" i="12"/>
  <c r="A79" i="12" l="1"/>
  <c r="B80" i="12"/>
  <c r="C78" i="12"/>
  <c r="G78" i="12"/>
  <c r="H78" i="12"/>
  <c r="F78" i="12"/>
  <c r="D78" i="12"/>
  <c r="J78" i="12"/>
  <c r="E78" i="12"/>
  <c r="Q78" i="12"/>
  <c r="L78" i="12"/>
  <c r="N78" i="12"/>
  <c r="P78" i="12"/>
  <c r="K78" i="12"/>
  <c r="A80" i="12" l="1"/>
  <c r="B81" i="12"/>
  <c r="E79" i="12"/>
  <c r="N79" i="12"/>
  <c r="D79" i="12"/>
  <c r="Q79" i="12"/>
  <c r="J79" i="12"/>
  <c r="C79" i="12"/>
  <c r="G79" i="12"/>
  <c r="K79" i="12"/>
  <c r="F79" i="12"/>
  <c r="P79" i="12"/>
  <c r="H79" i="12"/>
  <c r="L79" i="12"/>
  <c r="A81" i="12" l="1"/>
  <c r="B82" i="12"/>
  <c r="J80" i="12"/>
  <c r="N80" i="12"/>
  <c r="K80" i="12"/>
  <c r="F80" i="12"/>
  <c r="E80" i="12"/>
  <c r="G80" i="12"/>
  <c r="Q80" i="12"/>
  <c r="L80" i="12"/>
  <c r="D80" i="12"/>
  <c r="H80" i="12"/>
  <c r="P80" i="12"/>
  <c r="C80" i="12"/>
  <c r="A82" i="12" l="1"/>
  <c r="B83" i="12"/>
  <c r="C81" i="12"/>
  <c r="L81" i="12"/>
  <c r="N81" i="12"/>
  <c r="J81" i="12"/>
  <c r="P81" i="12"/>
  <c r="K81" i="12"/>
  <c r="D81" i="12"/>
  <c r="F81" i="12"/>
  <c r="E81" i="12"/>
  <c r="G81" i="12"/>
  <c r="Q81" i="12"/>
  <c r="H81" i="12"/>
  <c r="A83" i="12" l="1"/>
  <c r="B84" i="12"/>
  <c r="Q82" i="12"/>
  <c r="F82" i="12"/>
  <c r="J82" i="12"/>
  <c r="C82" i="12"/>
  <c r="K82" i="12"/>
  <c r="E82" i="12"/>
  <c r="G82" i="12"/>
  <c r="D82" i="12"/>
  <c r="N82" i="12"/>
  <c r="L82" i="12"/>
  <c r="H82" i="12"/>
  <c r="P82" i="12"/>
  <c r="A84" i="12" l="1"/>
  <c r="B85" i="12"/>
  <c r="D83" i="12"/>
  <c r="J83" i="12"/>
  <c r="P83" i="12"/>
  <c r="N83" i="12"/>
  <c r="Q83" i="12"/>
  <c r="F83" i="12"/>
  <c r="G83" i="12"/>
  <c r="H83" i="12"/>
  <c r="E83" i="12"/>
  <c r="K83" i="12"/>
  <c r="C83" i="12"/>
  <c r="L83" i="12"/>
  <c r="B86" i="12" l="1"/>
  <c r="A85" i="12"/>
  <c r="P84" i="12"/>
  <c r="L84" i="12"/>
  <c r="J84" i="12"/>
  <c r="K84" i="12"/>
  <c r="F84" i="12"/>
  <c r="C84" i="12"/>
  <c r="E84" i="12"/>
  <c r="Q84" i="12"/>
  <c r="N84" i="12"/>
  <c r="D84" i="12"/>
  <c r="H84" i="12"/>
  <c r="G84" i="12"/>
  <c r="E85" i="12" l="1"/>
  <c r="G85" i="12"/>
  <c r="H85" i="12"/>
  <c r="Q85" i="12"/>
  <c r="P85" i="12"/>
  <c r="L85" i="12"/>
  <c r="N85" i="12"/>
  <c r="K85" i="12"/>
  <c r="J85" i="12"/>
  <c r="F85" i="12"/>
  <c r="D85" i="12"/>
  <c r="C85" i="12"/>
  <c r="A86" i="12"/>
  <c r="B87" i="12"/>
  <c r="A87" i="12" l="1"/>
  <c r="B88" i="12"/>
  <c r="L86" i="12"/>
  <c r="P86" i="12"/>
  <c r="Q86" i="12"/>
  <c r="G86" i="12"/>
  <c r="H86" i="12"/>
  <c r="F86" i="12"/>
  <c r="D86" i="12"/>
  <c r="C86" i="12"/>
  <c r="N86" i="12"/>
  <c r="K86" i="12"/>
  <c r="E86" i="12"/>
  <c r="J86" i="12"/>
  <c r="A88" i="12" l="1"/>
  <c r="B89" i="12"/>
  <c r="B90" i="12" s="1"/>
  <c r="C87" i="12"/>
  <c r="G87" i="12"/>
  <c r="E87" i="12"/>
  <c r="D87" i="12"/>
  <c r="L87" i="12"/>
  <c r="F87" i="12"/>
  <c r="N87" i="12"/>
  <c r="Q87" i="12"/>
  <c r="H87" i="12"/>
  <c r="J87" i="12"/>
  <c r="K87" i="12"/>
  <c r="P87" i="12"/>
  <c r="A90" i="12" l="1"/>
  <c r="B91" i="12"/>
  <c r="J88" i="12"/>
  <c r="F88" i="12"/>
  <c r="G88" i="12"/>
  <c r="P88" i="12"/>
  <c r="H88" i="12"/>
  <c r="L88" i="12"/>
  <c r="K88" i="12"/>
  <c r="D88" i="12"/>
  <c r="E88" i="12"/>
  <c r="Q88" i="12"/>
  <c r="N88" i="12"/>
  <c r="C88" i="12"/>
  <c r="A89" i="12"/>
  <c r="A91" i="12" l="1"/>
  <c r="B92" i="12"/>
  <c r="D90" i="12"/>
  <c r="Q90" i="12"/>
  <c r="L90" i="12"/>
  <c r="F90" i="12"/>
  <c r="C90" i="12"/>
  <c r="N90" i="12"/>
  <c r="K90" i="12"/>
  <c r="J90" i="12"/>
  <c r="G90" i="12"/>
  <c r="H90" i="12"/>
  <c r="P90" i="12"/>
  <c r="E90" i="12"/>
  <c r="K89" i="12"/>
  <c r="H89" i="12"/>
  <c r="P89" i="12"/>
  <c r="C89" i="12"/>
  <c r="Q89" i="12"/>
  <c r="D89" i="12"/>
  <c r="E89" i="12"/>
  <c r="J89" i="12"/>
  <c r="L89" i="12"/>
  <c r="F89" i="12"/>
  <c r="G89" i="12"/>
  <c r="N89" i="12"/>
  <c r="A92" i="12" l="1"/>
  <c r="B93" i="12"/>
  <c r="Q91" i="12"/>
  <c r="K91" i="12"/>
  <c r="F91" i="12"/>
  <c r="P91" i="12"/>
  <c r="L91" i="12"/>
  <c r="C91" i="12"/>
  <c r="E91" i="12"/>
  <c r="N91" i="12"/>
  <c r="H91" i="12"/>
  <c r="D91" i="12"/>
  <c r="J91" i="12"/>
  <c r="G91" i="12"/>
  <c r="A93" i="12" l="1"/>
  <c r="B94" i="12"/>
  <c r="A94" i="12" s="1"/>
  <c r="K92" i="12"/>
  <c r="N92" i="12"/>
  <c r="J92" i="12"/>
  <c r="D92" i="12"/>
  <c r="P92" i="12"/>
  <c r="H92" i="12"/>
  <c r="L92" i="12"/>
  <c r="G92" i="12"/>
  <c r="C92" i="12"/>
  <c r="Q92" i="12"/>
  <c r="F92" i="12"/>
  <c r="E92" i="12"/>
  <c r="B95" i="12" l="1"/>
  <c r="A95" i="12" s="1"/>
  <c r="E95" i="12" s="1"/>
  <c r="P94" i="12"/>
  <c r="H94" i="12"/>
  <c r="J94" i="12"/>
  <c r="E94" i="12"/>
  <c r="G94" i="12"/>
  <c r="L94" i="12"/>
  <c r="C94" i="12"/>
  <c r="K94" i="12"/>
  <c r="N94" i="12"/>
  <c r="Q94" i="12"/>
  <c r="D94" i="12"/>
  <c r="F94" i="12"/>
  <c r="D93" i="12"/>
  <c r="F93" i="12"/>
  <c r="L93" i="12"/>
  <c r="P93" i="12"/>
  <c r="H93" i="12"/>
  <c r="K93" i="12"/>
  <c r="G93" i="12"/>
  <c r="N93" i="12"/>
  <c r="Q93" i="12"/>
  <c r="C93" i="12"/>
  <c r="E93" i="12"/>
  <c r="J93" i="12"/>
  <c r="B96" i="12" l="1"/>
  <c r="A96" i="12" s="1"/>
  <c r="J95" i="12"/>
  <c r="G95" i="12"/>
  <c r="F95" i="12"/>
  <c r="D95" i="12"/>
  <c r="K95" i="12"/>
  <c r="N95" i="12"/>
  <c r="H95" i="12"/>
  <c r="P95" i="12"/>
  <c r="C95" i="12"/>
  <c r="L95" i="12"/>
  <c r="B97" i="12" l="1"/>
  <c r="A97" i="12" s="1"/>
  <c r="G96" i="12"/>
  <c r="P96" i="12"/>
  <c r="H96" i="12"/>
  <c r="E96" i="12"/>
  <c r="N96" i="12"/>
  <c r="J96" i="12"/>
  <c r="K96" i="12"/>
  <c r="L96" i="12"/>
  <c r="D96" i="12"/>
  <c r="C96" i="12"/>
  <c r="F96" i="12"/>
  <c r="CO2" i="7" l="1"/>
  <c r="S2" i="7"/>
  <c r="FT2" i="7"/>
  <c r="GO2" i="7"/>
  <c r="BJ2" i="7"/>
  <c r="AV2" i="7"/>
  <c r="DB2" i="7"/>
  <c r="GD2" i="7"/>
  <c r="HF2" i="7"/>
  <c r="BA2" i="7"/>
  <c r="EX2" i="7"/>
  <c r="BZ2" i="7"/>
  <c r="HG2" i="7"/>
  <c r="BH2" i="7"/>
  <c r="AT2" i="7"/>
  <c r="AH2" i="7"/>
  <c r="FM2" i="7"/>
  <c r="AE2" i="7"/>
  <c r="CY2" i="7"/>
  <c r="DW2" i="7"/>
  <c r="N2" i="7"/>
  <c r="G97" i="12"/>
  <c r="F97" i="12"/>
  <c r="K97" i="12"/>
  <c r="L97" i="12"/>
  <c r="N97" i="12"/>
  <c r="P97" i="12"/>
  <c r="HO2" i="7" s="1"/>
  <c r="C97" i="12"/>
  <c r="H97" i="12"/>
  <c r="E97" i="12"/>
  <c r="J97" i="12"/>
  <c r="D97" i="12"/>
  <c r="GC2" i="7" l="1"/>
  <c r="CW2" i="7"/>
  <c r="DL2" i="7"/>
  <c r="BX2" i="7"/>
  <c r="FS2" i="7"/>
  <c r="EB2" i="7"/>
  <c r="FO2" i="7"/>
  <c r="FL2" i="7"/>
  <c r="GF2" i="7"/>
  <c r="GY2" i="7"/>
  <c r="R2" i="7"/>
  <c r="DS2" i="7"/>
  <c r="CI2" i="7"/>
  <c r="ED2" i="7"/>
  <c r="ER2" i="7"/>
  <c r="HC2" i="7"/>
  <c r="HC20" i="7" s="1"/>
  <c r="CM2" i="7"/>
  <c r="DK2" i="7"/>
  <c r="CV2" i="7"/>
  <c r="DR2" i="7"/>
  <c r="DA2" i="7"/>
  <c r="GP2" i="7"/>
  <c r="HM2" i="7"/>
  <c r="EQ2" i="7"/>
  <c r="CQ2" i="7"/>
  <c r="EZ2" i="7"/>
  <c r="GQ2" i="7"/>
  <c r="CU2" i="7"/>
  <c r="DJ2" i="7"/>
  <c r="CC2" i="7"/>
  <c r="BY2" i="7"/>
  <c r="AL2" i="7"/>
  <c r="AY2" i="7"/>
  <c r="BW2" i="7"/>
  <c r="EH2" i="7"/>
  <c r="BL2" i="7"/>
  <c r="AG2" i="7"/>
  <c r="EY2" i="7"/>
  <c r="DP2" i="7"/>
  <c r="HH2" i="7"/>
  <c r="HJ2" i="7"/>
  <c r="FF2" i="7"/>
  <c r="BO2" i="7"/>
  <c r="FD2" i="7"/>
  <c r="BC2" i="7"/>
  <c r="CA2" i="7"/>
  <c r="AB2" i="7"/>
  <c r="AQ2" i="7"/>
  <c r="EA2" i="7"/>
  <c r="GV2" i="7"/>
  <c r="BB2" i="7"/>
  <c r="DT2" i="7"/>
  <c r="DZ2" i="7"/>
  <c r="EJ2" i="7"/>
  <c r="EL2" i="7"/>
  <c r="AU2" i="7"/>
  <c r="AM2" i="7"/>
  <c r="GE2" i="7"/>
  <c r="BK2" i="7"/>
  <c r="BU2" i="7"/>
  <c r="CT2" i="7"/>
  <c r="BF2" i="7"/>
  <c r="CR2" i="7"/>
  <c r="Y2" i="7"/>
  <c r="EE2" i="7"/>
  <c r="FX2" i="7"/>
  <c r="DY2" i="7"/>
  <c r="X2" i="7"/>
  <c r="HP2" i="7"/>
  <c r="HA2" i="7"/>
  <c r="CD2" i="7"/>
  <c r="BE2" i="7"/>
  <c r="AO2" i="7"/>
  <c r="AP2" i="7"/>
  <c r="GH2" i="7"/>
  <c r="FH2" i="7"/>
  <c r="DH2" i="7"/>
  <c r="CJ2" i="7"/>
  <c r="GB2" i="7"/>
  <c r="O2" i="7"/>
  <c r="FE2" i="7"/>
  <c r="HD2" i="7"/>
  <c r="HC17" i="7" s="1"/>
  <c r="EN2" i="7"/>
  <c r="BD2" i="7"/>
  <c r="CH2" i="7"/>
  <c r="HB2" i="7"/>
  <c r="FJ2" i="7"/>
  <c r="AS2" i="7"/>
  <c r="FY2" i="7"/>
  <c r="V2" i="7"/>
  <c r="CB2" i="7"/>
  <c r="FI2" i="7"/>
  <c r="FA2" i="7"/>
  <c r="P2" i="7"/>
  <c r="W2" i="7"/>
  <c r="HI2" i="7"/>
  <c r="HI22" i="7" s="1"/>
  <c r="M2" i="7"/>
  <c r="CE2" i="7"/>
  <c r="DX2" i="7"/>
  <c r="EF2" i="7"/>
  <c r="CZ2" i="7"/>
  <c r="BT2" i="7"/>
  <c r="CX2" i="7"/>
  <c r="BP2" i="7"/>
  <c r="DU2" i="7"/>
  <c r="BN2" i="7"/>
  <c r="EG2" i="7"/>
  <c r="FG2" i="7"/>
  <c r="AX2" i="7"/>
  <c r="AD2" i="7"/>
  <c r="BV2" i="7"/>
  <c r="EM2" i="7"/>
  <c r="GR2" i="7"/>
  <c r="GQ17" i="7" s="1"/>
  <c r="GT2" i="7"/>
  <c r="AW2" i="7"/>
  <c r="AN2" i="7"/>
  <c r="EP2" i="7"/>
  <c r="DI2" i="7"/>
  <c r="HN2" i="7"/>
  <c r="BR2" i="7"/>
  <c r="HL2" i="7"/>
  <c r="HK2" i="7"/>
  <c r="AI2" i="7"/>
  <c r="GL2" i="7"/>
  <c r="GG2" i="7"/>
  <c r="DG2" i="7"/>
  <c r="GU2" i="7"/>
  <c r="GT17" i="7" s="1"/>
  <c r="GW2" i="7"/>
  <c r="GW19" i="7" s="1"/>
  <c r="FK2" i="7"/>
  <c r="DC2" i="7"/>
  <c r="FW2" i="7"/>
  <c r="CL2" i="7"/>
  <c r="FQ2" i="7"/>
  <c r="EO2" i="7"/>
  <c r="GZ2" i="7"/>
  <c r="DD2" i="7"/>
  <c r="BI2" i="7"/>
  <c r="T2" i="7"/>
  <c r="Q2" i="7"/>
  <c r="FP2" i="7"/>
  <c r="EU2" i="7"/>
  <c r="FU2" i="7"/>
  <c r="CG2" i="7"/>
  <c r="GN2" i="7"/>
  <c r="GN23" i="7" s="1"/>
  <c r="FB2" i="7"/>
  <c r="GX2" i="7"/>
  <c r="GW17" i="7" s="1"/>
  <c r="CP2" i="7"/>
  <c r="EC2" i="7"/>
  <c r="AR2" i="7"/>
  <c r="ET2" i="7"/>
  <c r="AJ2" i="7"/>
  <c r="AF2" i="7"/>
  <c r="AK2" i="7"/>
  <c r="CS2" i="7"/>
  <c r="FR2" i="7"/>
  <c r="HE2" i="7"/>
  <c r="DQ2" i="7"/>
  <c r="CK2" i="7"/>
  <c r="GI2" i="7"/>
  <c r="GK2" i="7"/>
  <c r="DF2" i="7"/>
  <c r="EI2" i="7"/>
  <c r="DE2" i="7"/>
  <c r="ES2" i="7"/>
  <c r="GA2" i="7"/>
  <c r="CN2" i="7"/>
  <c r="AC2" i="7"/>
  <c r="FZ2" i="7"/>
  <c r="DV2" i="7"/>
  <c r="CF2" i="7"/>
  <c r="FV2" i="7"/>
  <c r="DN2" i="7"/>
  <c r="GJ2" i="7"/>
  <c r="DM2" i="7"/>
  <c r="Z2" i="7"/>
  <c r="GM2" i="7"/>
  <c r="HQ2" i="7"/>
  <c r="BM2" i="7"/>
  <c r="GS2" i="7"/>
  <c r="AA2" i="7"/>
  <c r="DO2" i="7"/>
  <c r="FN2" i="7"/>
  <c r="BG2" i="7"/>
  <c r="BQ2" i="7"/>
  <c r="FC2" i="7"/>
  <c r="U2" i="7"/>
  <c r="EK2" i="7"/>
  <c r="EV2" i="7"/>
  <c r="EW2" i="7"/>
  <c r="AZ2" i="7"/>
  <c r="BS2" i="7"/>
  <c r="BT3" i="1"/>
  <c r="BT14" i="1" s="1"/>
  <c r="CA3" i="1"/>
  <c r="CA17" i="1" s="1"/>
  <c r="CA12" i="1" s="1"/>
  <c r="HO17" i="7"/>
  <c r="J2" i="6"/>
  <c r="BZ3" i="1"/>
  <c r="BZ18" i="1" s="1"/>
  <c r="HI17" i="7"/>
  <c r="BY3" i="1"/>
  <c r="BY18" i="1" s="1"/>
  <c r="GQ23" i="7"/>
  <c r="GN17" i="7"/>
  <c r="GT18" i="7"/>
  <c r="K2" i="6"/>
  <c r="J3" i="1"/>
  <c r="CC3" i="1"/>
  <c r="CC17" i="1" s="1"/>
  <c r="CC12" i="1" s="1"/>
  <c r="GZ23" i="7"/>
  <c r="GZ17" i="7"/>
  <c r="BW3" i="1"/>
  <c r="BW17" i="1" s="1"/>
  <c r="BW12" i="1" s="1"/>
  <c r="HL23" i="7"/>
  <c r="BU3" i="1"/>
  <c r="HF23" i="7"/>
  <c r="CB3" i="1"/>
  <c r="BX3" i="1"/>
  <c r="HL17" i="7"/>
  <c r="HF17" i="7"/>
  <c r="BV3" i="1"/>
  <c r="AE2" i="6"/>
  <c r="AS3" i="1"/>
  <c r="AS14" i="1" s="1"/>
  <c r="EO2" i="6"/>
  <c r="FA2" i="6"/>
  <c r="AF2" i="6"/>
  <c r="CS2" i="6"/>
  <c r="FJ2" i="6"/>
  <c r="AQ2" i="6"/>
  <c r="U2" i="6"/>
  <c r="EN2" i="6"/>
  <c r="AJ3" i="1"/>
  <c r="AJ16" i="1" s="1"/>
  <c r="CR2" i="6"/>
  <c r="CP2" i="6"/>
  <c r="EU2" i="6"/>
  <c r="U3" i="1"/>
  <c r="U16" i="1" s="1"/>
  <c r="AR3" i="1"/>
  <c r="AR17" i="1" s="1"/>
  <c r="AR2" i="6"/>
  <c r="AI2" i="6"/>
  <c r="BJ3" i="1"/>
  <c r="AQ3" i="1"/>
  <c r="AB2" i="6"/>
  <c r="P2" i="6"/>
  <c r="DR2" i="6"/>
  <c r="W2" i="6"/>
  <c r="CO2" i="6"/>
  <c r="EL2" i="6"/>
  <c r="AX2" i="6"/>
  <c r="AH2" i="6"/>
  <c r="AE3" i="1"/>
  <c r="M3" i="1"/>
  <c r="DY2" i="6"/>
  <c r="AC2" i="6"/>
  <c r="CX2" i="6"/>
  <c r="DU2" i="6"/>
  <c r="BH2" i="6"/>
  <c r="DI2" i="6"/>
  <c r="FB2" i="6"/>
  <c r="BU2" i="6"/>
  <c r="Q2" i="6"/>
  <c r="DZ2" i="6"/>
  <c r="FD2" i="6"/>
  <c r="CC2" i="6"/>
  <c r="Z3" i="1"/>
  <c r="BS3" i="1"/>
  <c r="Y2" i="6"/>
  <c r="BK3" i="1"/>
  <c r="T2" i="6"/>
  <c r="BF3" i="1"/>
  <c r="Y3" i="1"/>
  <c r="FF2" i="6"/>
  <c r="AF3" i="1"/>
  <c r="FM2" i="6"/>
  <c r="AO2" i="6"/>
  <c r="DB2" i="6"/>
  <c r="M2" i="6"/>
  <c r="ET2" i="6"/>
  <c r="CV2" i="6"/>
  <c r="R2" i="6"/>
  <c r="DE2" i="6"/>
  <c r="AN3" i="1"/>
  <c r="BL2" i="6"/>
  <c r="Q3" i="1"/>
  <c r="K3" i="1"/>
  <c r="AG3" i="1"/>
  <c r="CM2" i="6"/>
  <c r="DJ2" i="6"/>
  <c r="DQ2" i="6"/>
  <c r="AA2" i="6"/>
  <c r="AO3" i="1"/>
  <c r="DF2" i="6"/>
  <c r="DO2" i="6"/>
  <c r="CJ2" i="6"/>
  <c r="AK2" i="6"/>
  <c r="BV2" i="6"/>
  <c r="BB3" i="1"/>
  <c r="ED2" i="6"/>
  <c r="BR2" i="6"/>
  <c r="AT3" i="1"/>
  <c r="AY3" i="1"/>
  <c r="AL2" i="6"/>
  <c r="BF2" i="6"/>
  <c r="AW2" i="6"/>
  <c r="FC2" i="6"/>
  <c r="ER2" i="6"/>
  <c r="CD2" i="6"/>
  <c r="EE2" i="6"/>
  <c r="CH2" i="6"/>
  <c r="AL3" i="1"/>
  <c r="DW2" i="6"/>
  <c r="BX2" i="6"/>
  <c r="AX3" i="1"/>
  <c r="BA3" i="1"/>
  <c r="BP2" i="6"/>
  <c r="AP3" i="1"/>
  <c r="BN3" i="1"/>
  <c r="AD3" i="1"/>
  <c r="EZ2" i="6"/>
  <c r="DH2" i="6"/>
  <c r="FE2" i="6"/>
  <c r="FK2" i="6"/>
  <c r="W3" i="1"/>
  <c r="DS2" i="6"/>
  <c r="AV3" i="1"/>
  <c r="BH3" i="1"/>
  <c r="AW3" i="1"/>
  <c r="V3" i="1"/>
  <c r="BR3" i="1"/>
  <c r="BP3" i="1"/>
  <c r="CU2" i="6"/>
  <c r="EX2" i="6"/>
  <c r="AB3" i="1"/>
  <c r="BN2" i="6"/>
  <c r="DA2" i="6"/>
  <c r="L3" i="1"/>
  <c r="EI2" i="6"/>
  <c r="L2" i="6"/>
  <c r="O3" i="1"/>
  <c r="Z2" i="6"/>
  <c r="EP2" i="6"/>
  <c r="DM2" i="6"/>
  <c r="DD2" i="6"/>
  <c r="FH2" i="6"/>
  <c r="EQ2" i="6"/>
  <c r="AN2" i="6"/>
  <c r="EY2" i="6"/>
  <c r="S2" i="6"/>
  <c r="AM3" i="1"/>
  <c r="DV2" i="6"/>
  <c r="DC2" i="6"/>
  <c r="AK3" i="1"/>
  <c r="CT2" i="6"/>
  <c r="CF2" i="6"/>
  <c r="DG2" i="6"/>
  <c r="BM3" i="1"/>
  <c r="AA3" i="1"/>
  <c r="EG2" i="6"/>
  <c r="AU2" i="6"/>
  <c r="T3" i="1"/>
  <c r="BE2" i="6"/>
  <c r="DP2" i="6"/>
  <c r="AH3" i="1"/>
  <c r="AY2" i="6"/>
  <c r="EC2" i="6"/>
  <c r="BW2" i="6"/>
  <c r="BO3" i="1"/>
  <c r="AC3" i="1"/>
  <c r="CI2" i="6"/>
  <c r="CK2" i="6"/>
  <c r="AZ2" i="6"/>
  <c r="AJ2" i="6"/>
  <c r="EM2" i="6"/>
  <c r="AM2" i="6"/>
  <c r="EB2" i="6"/>
  <c r="BD3" i="1"/>
  <c r="BA2" i="6"/>
  <c r="BE3" i="1"/>
  <c r="DX2" i="6"/>
  <c r="DT2" i="6"/>
  <c r="CE2" i="6"/>
  <c r="AS2" i="6"/>
  <c r="S3" i="1"/>
  <c r="CY2" i="6"/>
  <c r="BG3" i="1"/>
  <c r="BC3" i="1"/>
  <c r="CZ2" i="6"/>
  <c r="EA2" i="6"/>
  <c r="ES2" i="6"/>
  <c r="CG2" i="6"/>
  <c r="BJ2" i="6"/>
  <c r="CA2" i="6"/>
  <c r="BO2" i="6"/>
  <c r="BQ3" i="1"/>
  <c r="BK2" i="6"/>
  <c r="CL2" i="6"/>
  <c r="EH2" i="6"/>
  <c r="R3" i="1"/>
  <c r="AI3" i="1"/>
  <c r="BQ2" i="6"/>
  <c r="N3" i="1"/>
  <c r="CB2" i="6"/>
  <c r="BG2" i="6"/>
  <c r="AP2" i="6"/>
  <c r="AD2" i="6"/>
  <c r="EJ2" i="6"/>
  <c r="BC2" i="6"/>
  <c r="FL2" i="6"/>
  <c r="CQ2" i="6"/>
  <c r="X2" i="6"/>
  <c r="FI2" i="6"/>
  <c r="BM2" i="6"/>
  <c r="AG2" i="6"/>
  <c r="AU3" i="1"/>
  <c r="BZ2" i="6"/>
  <c r="BY2" i="6"/>
  <c r="BD2" i="6"/>
  <c r="AZ3" i="1"/>
  <c r="BI3" i="1"/>
  <c r="EW2" i="6"/>
  <c r="CW2" i="6"/>
  <c r="BT2" i="6"/>
  <c r="BS2" i="6"/>
  <c r="FG2" i="6"/>
  <c r="BI2" i="6"/>
  <c r="DN2" i="6"/>
  <c r="BL3" i="1"/>
  <c r="P3" i="1"/>
  <c r="DK2" i="6"/>
  <c r="BB2" i="6"/>
  <c r="X3" i="1"/>
  <c r="O2" i="6"/>
  <c r="EV2" i="6"/>
  <c r="N2" i="6"/>
  <c r="V2" i="6"/>
  <c r="EK2" i="6"/>
  <c r="AT2" i="6"/>
  <c r="EF2" i="6"/>
  <c r="CN2" i="6"/>
  <c r="AV2" i="6"/>
  <c r="DL2" i="6"/>
  <c r="M17" i="7" l="1"/>
  <c r="P17" i="7" s="1"/>
  <c r="S17" i="7" s="1"/>
  <c r="V17" i="7" s="1"/>
  <c r="GN19" i="7"/>
  <c r="HC18" i="7"/>
  <c r="GQ19" i="7"/>
  <c r="GW23" i="7"/>
  <c r="GN21" i="7"/>
  <c r="GN18" i="7"/>
  <c r="HL19" i="7"/>
  <c r="GN20" i="7"/>
  <c r="GN22" i="7"/>
  <c r="HI20" i="7"/>
  <c r="HI19" i="7"/>
  <c r="GQ22" i="7"/>
  <c r="BZ14" i="1"/>
  <c r="GQ18" i="7"/>
  <c r="GQ20" i="7"/>
  <c r="GQ21" i="7"/>
  <c r="HC23" i="7"/>
  <c r="HF22" i="7"/>
  <c r="GZ21" i="7"/>
  <c r="GT19" i="7"/>
  <c r="GT21" i="7"/>
  <c r="CA14" i="1"/>
  <c r="GT23" i="7"/>
  <c r="HF18" i="7"/>
  <c r="HL20" i="7"/>
  <c r="HC21" i="7"/>
  <c r="GW18" i="7"/>
  <c r="HC22" i="7"/>
  <c r="HF20" i="7"/>
  <c r="GZ20" i="7"/>
  <c r="GW22" i="7"/>
  <c r="HL21" i="7"/>
  <c r="HF19" i="7"/>
  <c r="HF21" i="7"/>
  <c r="GZ18" i="7"/>
  <c r="GW20" i="7"/>
  <c r="HL22" i="7"/>
  <c r="GW21" i="7"/>
  <c r="HC19" i="7"/>
  <c r="HL18" i="7"/>
  <c r="GZ19" i="7"/>
  <c r="BY14" i="1"/>
  <c r="BW18" i="1"/>
  <c r="GT22" i="7"/>
  <c r="HI21" i="7"/>
  <c r="CA16" i="1"/>
  <c r="BT17" i="1"/>
  <c r="BT12" i="1" s="1"/>
  <c r="CA18" i="1"/>
  <c r="BW16" i="1"/>
  <c r="GT20" i="7"/>
  <c r="BT18" i="1"/>
  <c r="GZ22" i="7"/>
  <c r="BT16" i="1"/>
  <c r="BW14" i="1"/>
  <c r="HI18" i="7"/>
  <c r="HI23" i="7"/>
  <c r="J16" i="1"/>
  <c r="BZ16" i="1"/>
  <c r="BZ17" i="1"/>
  <c r="BZ12" i="1" s="1"/>
  <c r="J18" i="1"/>
  <c r="AS17" i="1"/>
  <c r="CC14" i="1"/>
  <c r="J14" i="1"/>
  <c r="BY16" i="1"/>
  <c r="CC18" i="1"/>
  <c r="CC16" i="1"/>
  <c r="BY17" i="1"/>
  <c r="BY12" i="1" s="1"/>
  <c r="J13" i="1"/>
  <c r="J17" i="1"/>
  <c r="J14" i="6"/>
  <c r="L14" i="6" s="1"/>
  <c r="HO23" i="7"/>
  <c r="HO21" i="7"/>
  <c r="HO20" i="7"/>
  <c r="HO18" i="7"/>
  <c r="HO22" i="7"/>
  <c r="HO19" i="7"/>
  <c r="BX14" i="1"/>
  <c r="BX16" i="1"/>
  <c r="BX18" i="1"/>
  <c r="BX17" i="1"/>
  <c r="BX12" i="1" s="1"/>
  <c r="AJ17" i="1"/>
  <c r="AJ12" i="1" s="1"/>
  <c r="BV16" i="1"/>
  <c r="BV18" i="1"/>
  <c r="BV17" i="1"/>
  <c r="BV12" i="1" s="1"/>
  <c r="BV14" i="1"/>
  <c r="BU14" i="1"/>
  <c r="BU18" i="1"/>
  <c r="BU17" i="1"/>
  <c r="BU12" i="1" s="1"/>
  <c r="BU16" i="1"/>
  <c r="AJ14" i="1"/>
  <c r="AJ18" i="1"/>
  <c r="CB14" i="1"/>
  <c r="CB18" i="1"/>
  <c r="CB16" i="1"/>
  <c r="CB17" i="1"/>
  <c r="CB12" i="1" s="1"/>
  <c r="AS18" i="1"/>
  <c r="AS16" i="1"/>
  <c r="AR16" i="1"/>
  <c r="AR12" i="1" s="1"/>
  <c r="AR14" i="1"/>
  <c r="AR18" i="1"/>
  <c r="U14" i="1"/>
  <c r="U18" i="1"/>
  <c r="U17" i="1"/>
  <c r="U12" i="1" s="1"/>
  <c r="BG18" i="1"/>
  <c r="BG16" i="1"/>
  <c r="BG17" i="1"/>
  <c r="BG12" i="1" s="1"/>
  <c r="BG14" i="1"/>
  <c r="AV14" i="1"/>
  <c r="AV17" i="1"/>
  <c r="AV18" i="1"/>
  <c r="AV16" i="1"/>
  <c r="AX14" i="1"/>
  <c r="AX18" i="1"/>
  <c r="AX17" i="1"/>
  <c r="AX12" i="1" s="1"/>
  <c r="AX16" i="1"/>
  <c r="AY18" i="1"/>
  <c r="AY14" i="1"/>
  <c r="AY17" i="1"/>
  <c r="AY16" i="1"/>
  <c r="AQ16" i="1"/>
  <c r="AQ14" i="1"/>
  <c r="AQ17" i="1"/>
  <c r="AQ12" i="1" s="1"/>
  <c r="AQ18" i="1"/>
  <c r="AW17" i="1"/>
  <c r="AW18" i="1"/>
  <c r="AW16" i="1"/>
  <c r="AW14" i="1"/>
  <c r="AZ16" i="1"/>
  <c r="AZ14" i="1"/>
  <c r="AZ17" i="1"/>
  <c r="AZ12" i="1" s="1"/>
  <c r="AZ18" i="1"/>
  <c r="BO14" i="1"/>
  <c r="BO18" i="1"/>
  <c r="BO16" i="1"/>
  <c r="BO17" i="1"/>
  <c r="BO12" i="1" s="1"/>
  <c r="K18" i="1"/>
  <c r="K14" i="1"/>
  <c r="K17" i="1"/>
  <c r="K16" i="1"/>
  <c r="X14" i="1"/>
  <c r="X17" i="1"/>
  <c r="X16" i="1"/>
  <c r="X18" i="1"/>
  <c r="AF14" i="1"/>
  <c r="AF18" i="1"/>
  <c r="AF17" i="1"/>
  <c r="AF16" i="1"/>
  <c r="R14" i="1"/>
  <c r="R17" i="1"/>
  <c r="R16" i="1"/>
  <c r="R18" i="1"/>
  <c r="BC18" i="1"/>
  <c r="BC16" i="1"/>
  <c r="BC17" i="1"/>
  <c r="BC14" i="1"/>
  <c r="AA16" i="1"/>
  <c r="AA18" i="1"/>
  <c r="AA14" i="1"/>
  <c r="AA17" i="1"/>
  <c r="AA12" i="1" s="1"/>
  <c r="AP14" i="1"/>
  <c r="AP16" i="1"/>
  <c r="AP17" i="1"/>
  <c r="AP18" i="1"/>
  <c r="BS16" i="1"/>
  <c r="BS18" i="1"/>
  <c r="BS17" i="1"/>
  <c r="BS14" i="1"/>
  <c r="M18" i="1"/>
  <c r="M17" i="1"/>
  <c r="M16" i="1"/>
  <c r="M14" i="1"/>
  <c r="BJ16" i="1"/>
  <c r="BJ14" i="1"/>
  <c r="BJ17" i="1"/>
  <c r="BJ18" i="1"/>
  <c r="BI17" i="1"/>
  <c r="BI16" i="1"/>
  <c r="BI14" i="1"/>
  <c r="BI18" i="1"/>
  <c r="V17" i="1"/>
  <c r="V18" i="1"/>
  <c r="V14" i="1"/>
  <c r="V16" i="1"/>
  <c r="AO14" i="1"/>
  <c r="AO17" i="1"/>
  <c r="AO12" i="1" s="1"/>
  <c r="AO18" i="1"/>
  <c r="AO16" i="1"/>
  <c r="AN18" i="1"/>
  <c r="AN16" i="1"/>
  <c r="AN17" i="1"/>
  <c r="AN12" i="1" s="1"/>
  <c r="AN14" i="1"/>
  <c r="Y18" i="1"/>
  <c r="Y17" i="1"/>
  <c r="Y12" i="1" s="1"/>
  <c r="Y14" i="1"/>
  <c r="Y16" i="1"/>
  <c r="BN17" i="1"/>
  <c r="BN14" i="1"/>
  <c r="BN18" i="1"/>
  <c r="BN16" i="1"/>
  <c r="AG16" i="1"/>
  <c r="AG17" i="1"/>
  <c r="AG12" i="1" s="1"/>
  <c r="AG14" i="1"/>
  <c r="AG18" i="1"/>
  <c r="AI18" i="1"/>
  <c r="AI17" i="1"/>
  <c r="AI12" i="1" s="1"/>
  <c r="AI14" i="1"/>
  <c r="AI16" i="1"/>
  <c r="BH16" i="1"/>
  <c r="BH17" i="1"/>
  <c r="BH12" i="1" s="1"/>
  <c r="BH18" i="1"/>
  <c r="BH14" i="1"/>
  <c r="S18" i="1"/>
  <c r="S14" i="1"/>
  <c r="S17" i="1"/>
  <c r="S12" i="1" s="1"/>
  <c r="S16" i="1"/>
  <c r="W17" i="1"/>
  <c r="W16" i="1"/>
  <c r="W18" i="1"/>
  <c r="W14" i="1"/>
  <c r="AT14" i="1"/>
  <c r="AT16" i="1"/>
  <c r="AT17" i="1"/>
  <c r="AT12" i="1" s="1"/>
  <c r="AT18" i="1"/>
  <c r="Q18" i="1"/>
  <c r="Q14" i="1"/>
  <c r="Q16" i="1"/>
  <c r="Q17" i="1"/>
  <c r="Q12" i="1" s="1"/>
  <c r="BQ17" i="1"/>
  <c r="BQ14" i="1"/>
  <c r="BQ18" i="1"/>
  <c r="BQ16" i="1"/>
  <c r="BD16" i="1"/>
  <c r="BD17" i="1"/>
  <c r="BD12" i="1" s="1"/>
  <c r="BD18" i="1"/>
  <c r="BD14" i="1"/>
  <c r="BM18" i="1"/>
  <c r="BM16" i="1"/>
  <c r="BM14" i="1"/>
  <c r="BM17" i="1"/>
  <c r="AK18" i="1"/>
  <c r="AK16" i="1"/>
  <c r="AK17" i="1"/>
  <c r="AK14" i="1"/>
  <c r="O17" i="1"/>
  <c r="O18" i="1"/>
  <c r="O14" i="1"/>
  <c r="O16" i="1"/>
  <c r="AB17" i="1"/>
  <c r="AB16" i="1"/>
  <c r="AB14" i="1"/>
  <c r="AB18" i="1"/>
  <c r="BR16" i="1"/>
  <c r="BR17" i="1"/>
  <c r="BR12" i="1" s="1"/>
  <c r="BR14" i="1"/>
  <c r="BR18" i="1"/>
  <c r="AD18" i="1"/>
  <c r="AD17" i="1"/>
  <c r="AD12" i="1" s="1"/>
  <c r="AD16" i="1"/>
  <c r="AD14" i="1"/>
  <c r="AL16" i="1"/>
  <c r="AL17" i="1"/>
  <c r="AL12" i="1" s="1"/>
  <c r="AL18" i="1"/>
  <c r="AL14" i="1"/>
  <c r="AE18" i="1"/>
  <c r="AE16" i="1"/>
  <c r="AE14" i="1"/>
  <c r="AE17" i="1"/>
  <c r="T16" i="1"/>
  <c r="T18" i="1"/>
  <c r="T17" i="1"/>
  <c r="T12" i="1" s="1"/>
  <c r="T14" i="1"/>
  <c r="BB16" i="1"/>
  <c r="BB17" i="1"/>
  <c r="BB12" i="1" s="1"/>
  <c r="BB14" i="1"/>
  <c r="BB18" i="1"/>
  <c r="BL16" i="1"/>
  <c r="BL18" i="1"/>
  <c r="BL14" i="1"/>
  <c r="BL17" i="1"/>
  <c r="BL12" i="1" s="1"/>
  <c r="BE17" i="1"/>
  <c r="BE16" i="1"/>
  <c r="BE18" i="1"/>
  <c r="BE14" i="1"/>
  <c r="AM17" i="1"/>
  <c r="AM18" i="1"/>
  <c r="AM16" i="1"/>
  <c r="AM14" i="1"/>
  <c r="BP14" i="1"/>
  <c r="BP18" i="1"/>
  <c r="BP17" i="1"/>
  <c r="BP16" i="1"/>
  <c r="BF18" i="1"/>
  <c r="BF17" i="1"/>
  <c r="BF16" i="1"/>
  <c r="BF14" i="1"/>
  <c r="AC14" i="1"/>
  <c r="AC18" i="1"/>
  <c r="AC17" i="1"/>
  <c r="AC16" i="1"/>
  <c r="L16" i="1"/>
  <c r="L14" i="1"/>
  <c r="L18" i="1"/>
  <c r="L17" i="1"/>
  <c r="AU14" i="1"/>
  <c r="AU17" i="1"/>
  <c r="AU12" i="1" s="1"/>
  <c r="AU16" i="1"/>
  <c r="AU18" i="1"/>
  <c r="N17" i="1"/>
  <c r="N18" i="1"/>
  <c r="N14" i="1"/>
  <c r="N16" i="1"/>
  <c r="AH18" i="1"/>
  <c r="AH14" i="1"/>
  <c r="AH17" i="1"/>
  <c r="AH16" i="1"/>
  <c r="P16" i="1"/>
  <c r="P14" i="1"/>
  <c r="P18" i="1"/>
  <c r="P17" i="1"/>
  <c r="BA17" i="1"/>
  <c r="BA14" i="1"/>
  <c r="BA18" i="1"/>
  <c r="BA16" i="1"/>
  <c r="BK17" i="1"/>
  <c r="BK16" i="1"/>
  <c r="BK14" i="1"/>
  <c r="BK18" i="1"/>
  <c r="Z18" i="1"/>
  <c r="Z17" i="1"/>
  <c r="Z14" i="1"/>
  <c r="Z16" i="1"/>
  <c r="V23" i="7"/>
  <c r="V18" i="7"/>
  <c r="S22" i="7"/>
  <c r="P21" i="7"/>
  <c r="P23" i="7"/>
  <c r="P20" i="7"/>
  <c r="P19" i="7"/>
  <c r="P22" i="7"/>
  <c r="P18" i="7"/>
  <c r="M20" i="7"/>
  <c r="M22" i="7"/>
  <c r="M18" i="7"/>
  <c r="M21" i="7"/>
  <c r="M23" i="7"/>
  <c r="M19" i="7"/>
  <c r="J46" i="1"/>
  <c r="J31" i="1"/>
  <c r="M12" i="1" l="1"/>
  <c r="L12" i="1"/>
  <c r="N18" i="4"/>
  <c r="M18" i="4"/>
  <c r="L18" i="4"/>
  <c r="K18" i="4"/>
  <c r="AS12" i="1"/>
  <c r="J12" i="1"/>
  <c r="J52" i="1"/>
  <c r="J70" i="1" s="1"/>
  <c r="K13" i="1"/>
  <c r="L13" i="1" s="1"/>
  <c r="BJ12" i="1"/>
  <c r="BS12" i="1"/>
  <c r="Y17" i="7"/>
  <c r="BM12" i="1"/>
  <c r="R12" i="1"/>
  <c r="X12" i="1"/>
  <c r="AH12" i="1"/>
  <c r="BF12" i="1"/>
  <c r="AY12" i="1"/>
  <c r="Z12" i="1"/>
  <c r="AP12" i="1"/>
  <c r="BC12" i="1"/>
  <c r="AF12" i="1"/>
  <c r="K12" i="1"/>
  <c r="AV12" i="1"/>
  <c r="N14" i="6"/>
  <c r="AE12" i="1"/>
  <c r="P12" i="1"/>
  <c r="AC12" i="1"/>
  <c r="BP12" i="1"/>
  <c r="AK12" i="1"/>
  <c r="BI12" i="1"/>
  <c r="V12" i="1"/>
  <c r="BK12" i="1"/>
  <c r="L16" i="4"/>
  <c r="M19" i="4"/>
  <c r="K15" i="4"/>
  <c r="K19" i="4"/>
  <c r="K21" i="4"/>
  <c r="M21" i="4"/>
  <c r="L15" i="4"/>
  <c r="K16" i="4"/>
  <c r="L21" i="4"/>
  <c r="M16" i="4"/>
  <c r="N16" i="4"/>
  <c r="M15" i="4"/>
  <c r="N15" i="4"/>
  <c r="N21" i="4"/>
  <c r="N19" i="4"/>
  <c r="L19" i="4"/>
  <c r="BE12" i="1"/>
  <c r="AB12" i="1"/>
  <c r="W12" i="1"/>
  <c r="AW12" i="1"/>
  <c r="N12" i="1"/>
  <c r="O12" i="1"/>
  <c r="BQ12" i="1"/>
  <c r="BN12" i="1"/>
  <c r="BA12" i="1"/>
  <c r="AM12" i="1"/>
  <c r="V21" i="7"/>
  <c r="V20" i="7"/>
  <c r="V19" i="7"/>
  <c r="V22" i="7"/>
  <c r="S20" i="7"/>
  <c r="S19" i="7"/>
  <c r="S18" i="7"/>
  <c r="S23" i="7"/>
  <c r="S21" i="7"/>
  <c r="L18" i="6"/>
  <c r="L20" i="6"/>
  <c r="L19" i="6"/>
  <c r="L17" i="6"/>
  <c r="L15" i="6"/>
  <c r="L16" i="6"/>
  <c r="J15" i="6"/>
  <c r="J20" i="6"/>
  <c r="J16" i="6"/>
  <c r="J18" i="6"/>
  <c r="J17" i="6"/>
  <c r="J19" i="6"/>
  <c r="L46" i="1"/>
  <c r="K46" i="1"/>
  <c r="K31" i="1"/>
  <c r="L31" i="1"/>
  <c r="L52" i="1" l="1"/>
  <c r="L70" i="1" s="1"/>
  <c r="L71" i="1" s="1"/>
  <c r="L73" i="1" s="1"/>
  <c r="M13" i="1"/>
  <c r="K52" i="1"/>
  <c r="K70" i="1" s="1"/>
  <c r="K71" i="1" s="1"/>
  <c r="K73" i="1" s="1"/>
  <c r="J71" i="1"/>
  <c r="J73" i="1" s="1"/>
  <c r="AB17" i="7"/>
  <c r="P14" i="6"/>
  <c r="J16" i="4"/>
  <c r="J18" i="4"/>
  <c r="J15" i="4"/>
  <c r="J21" i="4"/>
  <c r="J19" i="4"/>
  <c r="Y23" i="7"/>
  <c r="Y21" i="7"/>
  <c r="Y18" i="7"/>
  <c r="Y20" i="7"/>
  <c r="Y22" i="7"/>
  <c r="Y19" i="7"/>
  <c r="N20" i="6"/>
  <c r="N16" i="6"/>
  <c r="N17" i="6"/>
  <c r="N15" i="6"/>
  <c r="N19" i="6"/>
  <c r="N18" i="6"/>
  <c r="M46" i="1"/>
  <c r="M31" i="1"/>
  <c r="M52" i="1" l="1"/>
  <c r="M70" i="1" s="1"/>
  <c r="M71" i="1" s="1"/>
  <c r="N13" i="1"/>
  <c r="R14" i="6"/>
  <c r="AE17" i="7"/>
  <c r="AB18" i="7"/>
  <c r="AB23" i="7"/>
  <c r="AB20" i="7"/>
  <c r="AB19" i="7"/>
  <c r="AB22" i="7"/>
  <c r="AB21" i="7"/>
  <c r="P19" i="6"/>
  <c r="P15" i="6"/>
  <c r="P16" i="6"/>
  <c r="P17" i="6"/>
  <c r="P20" i="6"/>
  <c r="P18" i="6"/>
  <c r="N31" i="1"/>
  <c r="N46" i="1"/>
  <c r="M73" i="1" l="1"/>
  <c r="N52" i="1"/>
  <c r="N70" i="1" s="1"/>
  <c r="O13" i="1"/>
  <c r="AH17" i="7"/>
  <c r="T14" i="6"/>
  <c r="R15" i="6"/>
  <c r="AE22" i="7"/>
  <c r="R19" i="6"/>
  <c r="R16" i="6"/>
  <c r="AE19" i="7"/>
  <c r="AE21" i="7"/>
  <c r="R18" i="6"/>
  <c r="AE23" i="7"/>
  <c r="R20" i="6"/>
  <c r="AE18" i="7"/>
  <c r="R17" i="6"/>
  <c r="AE20" i="7"/>
  <c r="O46" i="1"/>
  <c r="O31" i="1"/>
  <c r="O52" i="1" l="1"/>
  <c r="O70" i="1" s="1"/>
  <c r="O71" i="1" s="1"/>
  <c r="O73" i="1" s="1"/>
  <c r="N71" i="1"/>
  <c r="N73" i="1" s="1"/>
  <c r="P13" i="1"/>
  <c r="V14" i="6"/>
  <c r="AK17" i="7"/>
  <c r="AH23" i="7"/>
  <c r="T19" i="6"/>
  <c r="AH20" i="7"/>
  <c r="T18" i="6"/>
  <c r="AH19" i="7"/>
  <c r="T17" i="6"/>
  <c r="AH21" i="7"/>
  <c r="T16" i="6"/>
  <c r="T20" i="6"/>
  <c r="AH18" i="7"/>
  <c r="T15" i="6"/>
  <c r="AH22" i="7"/>
  <c r="P46" i="1"/>
  <c r="P31" i="1"/>
  <c r="P52" i="1" l="1"/>
  <c r="P70" i="1" s="1"/>
  <c r="P71" i="1" s="1"/>
  <c r="P73" i="1" s="1"/>
  <c r="Q13" i="1"/>
  <c r="AN17" i="7"/>
  <c r="X14" i="6"/>
  <c r="AK19" i="7"/>
  <c r="V19" i="6"/>
  <c r="AK18" i="7"/>
  <c r="V16" i="6"/>
  <c r="V17" i="6"/>
  <c r="AK23" i="7"/>
  <c r="V15" i="6"/>
  <c r="AK21" i="7"/>
  <c r="V20" i="6"/>
  <c r="AK20" i="7"/>
  <c r="V18" i="6"/>
  <c r="AK22" i="7"/>
  <c r="Q46" i="1"/>
  <c r="Q31" i="1"/>
  <c r="Q52" i="1" l="1"/>
  <c r="Q70" i="1" s="1"/>
  <c r="R13" i="1"/>
  <c r="Z14" i="6"/>
  <c r="AQ17" i="7"/>
  <c r="AN19" i="7"/>
  <c r="AN22" i="7"/>
  <c r="AN18" i="7"/>
  <c r="X19" i="6"/>
  <c r="AN20" i="7"/>
  <c r="X18" i="6"/>
  <c r="X17" i="6"/>
  <c r="X15" i="6"/>
  <c r="AN21" i="7"/>
  <c r="X20" i="6"/>
  <c r="AN23" i="7"/>
  <c r="X16" i="6"/>
  <c r="R31" i="1"/>
  <c r="R46" i="1"/>
  <c r="R52" i="1" l="1"/>
  <c r="R70" i="1" s="1"/>
  <c r="R71" i="1" s="1"/>
  <c r="R73" i="1" s="1"/>
  <c r="Q71" i="1"/>
  <c r="Q73" i="1" s="1"/>
  <c r="S13" i="1"/>
  <c r="AT17" i="7"/>
  <c r="AB14" i="6"/>
  <c r="AQ21" i="7"/>
  <c r="Z18" i="6"/>
  <c r="AQ20" i="7"/>
  <c r="Z16" i="6"/>
  <c r="Z15" i="6"/>
  <c r="AQ22" i="7"/>
  <c r="Z20" i="6"/>
  <c r="AQ19" i="7"/>
  <c r="Z19" i="6"/>
  <c r="AQ18" i="7"/>
  <c r="Z17" i="6"/>
  <c r="AQ23" i="7"/>
  <c r="S31" i="1"/>
  <c r="S46" i="1"/>
  <c r="S52" i="1" l="1"/>
  <c r="S70" i="1" s="1"/>
  <c r="T13" i="1"/>
  <c r="AD14" i="6"/>
  <c r="AW17" i="7"/>
  <c r="AB17" i="6"/>
  <c r="AT19" i="7"/>
  <c r="AB19" i="6"/>
  <c r="AT22" i="7"/>
  <c r="AB18" i="6"/>
  <c r="AT21" i="7"/>
  <c r="AB20" i="6"/>
  <c r="AT20" i="7"/>
  <c r="AB16" i="6"/>
  <c r="AB15" i="6"/>
  <c r="AT18" i="7"/>
  <c r="AT23" i="7"/>
  <c r="T31" i="1"/>
  <c r="T46" i="1"/>
  <c r="T52" i="1" l="1"/>
  <c r="T70" i="1" s="1"/>
  <c r="T71" i="1" s="1"/>
  <c r="T73" i="1" s="1"/>
  <c r="S71" i="1"/>
  <c r="S73" i="1" s="1"/>
  <c r="U13" i="1"/>
  <c r="AF14" i="6"/>
  <c r="AZ17" i="7"/>
  <c r="AD19" i="6"/>
  <c r="AD16" i="6"/>
  <c r="AW23" i="7"/>
  <c r="AW20" i="7"/>
  <c r="AD15" i="6"/>
  <c r="AW21" i="7"/>
  <c r="AD17" i="6"/>
  <c r="AW19" i="7"/>
  <c r="AD18" i="6"/>
  <c r="AW22" i="7"/>
  <c r="AD20" i="6"/>
  <c r="AW18" i="7"/>
  <c r="U31" i="1"/>
  <c r="U46" i="1"/>
  <c r="U52" i="1" l="1"/>
  <c r="U70" i="1" s="1"/>
  <c r="V13" i="1"/>
  <c r="AH14" i="6"/>
  <c r="BC17" i="7"/>
  <c r="AF16" i="6"/>
  <c r="AZ20" i="7"/>
  <c r="AF17" i="6"/>
  <c r="AZ19" i="7"/>
  <c r="AZ22" i="7"/>
  <c r="AF20" i="6"/>
  <c r="AZ21" i="7"/>
  <c r="AF15" i="6"/>
  <c r="AZ18" i="7"/>
  <c r="AF19" i="6"/>
  <c r="AF18" i="6"/>
  <c r="AZ23" i="7"/>
  <c r="V46" i="1"/>
  <c r="V31" i="1"/>
  <c r="V52" i="1" l="1"/>
  <c r="V70" i="1" s="1"/>
  <c r="V71" i="1" s="1"/>
  <c r="V73" i="1" s="1"/>
  <c r="U71" i="1"/>
  <c r="U73" i="1" s="1"/>
  <c r="W13" i="1"/>
  <c r="BF17" i="7"/>
  <c r="AJ14" i="6"/>
  <c r="BC23" i="7"/>
  <c r="AH17" i="6"/>
  <c r="BC22" i="7"/>
  <c r="AH19" i="6"/>
  <c r="BC19" i="7"/>
  <c r="AH18" i="6"/>
  <c r="BC20" i="7"/>
  <c r="AH16" i="6"/>
  <c r="BC18" i="7"/>
  <c r="AH20" i="6"/>
  <c r="AH15" i="6"/>
  <c r="BC21" i="7"/>
  <c r="W46" i="1"/>
  <c r="W31" i="1"/>
  <c r="W52" i="1" l="1"/>
  <c r="W70" i="1" s="1"/>
  <c r="W71" i="1" s="1"/>
  <c r="W73" i="1" s="1"/>
  <c r="X13" i="1"/>
  <c r="BI17" i="7"/>
  <c r="AL14" i="6"/>
  <c r="BF22" i="7"/>
  <c r="AJ17" i="6"/>
  <c r="BF21" i="7"/>
  <c r="AJ19" i="6"/>
  <c r="BF23" i="7"/>
  <c r="BF20" i="7"/>
  <c r="AJ20" i="6"/>
  <c r="BF18" i="7"/>
  <c r="AJ16" i="6"/>
  <c r="AJ18" i="6"/>
  <c r="BF19" i="7"/>
  <c r="AJ15" i="6"/>
  <c r="X46" i="1"/>
  <c r="X31" i="1"/>
  <c r="X52" i="1" l="1"/>
  <c r="X70" i="1" s="1"/>
  <c r="X71" i="1" s="1"/>
  <c r="X73" i="1" s="1"/>
  <c r="Y13" i="1"/>
  <c r="BL17" i="7"/>
  <c r="AN14" i="6"/>
  <c r="BI23" i="7"/>
  <c r="BI20" i="7"/>
  <c r="AL18" i="6"/>
  <c r="BI19" i="7"/>
  <c r="BI22" i="7"/>
  <c r="BI18" i="7"/>
  <c r="AL15" i="6"/>
  <c r="AL19" i="6"/>
  <c r="AL17" i="6"/>
  <c r="AL20" i="6"/>
  <c r="AL16" i="6"/>
  <c r="BI21" i="7"/>
  <c r="Y46" i="1"/>
  <c r="Y31" i="1"/>
  <c r="Y52" i="1" l="1"/>
  <c r="Y70" i="1" s="1"/>
  <c r="Z13" i="1"/>
  <c r="BO17" i="7"/>
  <c r="AP14" i="6"/>
  <c r="AN16" i="6"/>
  <c r="AN20" i="6"/>
  <c r="BL19" i="7"/>
  <c r="BL21" i="7"/>
  <c r="AN19" i="6"/>
  <c r="BL22" i="7"/>
  <c r="AN15" i="6"/>
  <c r="BL20" i="7"/>
  <c r="AN18" i="6"/>
  <c r="AN17" i="6"/>
  <c r="BL23" i="7"/>
  <c r="BL18" i="7"/>
  <c r="Z46" i="1"/>
  <c r="Z31" i="1"/>
  <c r="Z52" i="1" l="1"/>
  <c r="Z70" i="1" s="1"/>
  <c r="Z71" i="1" s="1"/>
  <c r="Z73" i="1" s="1"/>
  <c r="AA13" i="1"/>
  <c r="Y71" i="1"/>
  <c r="Y73" i="1" s="1"/>
  <c r="AR14" i="6"/>
  <c r="BR17" i="7"/>
  <c r="AP19" i="6"/>
  <c r="BO22" i="7"/>
  <c r="BO18" i="7"/>
  <c r="AP20" i="6"/>
  <c r="AP17" i="6"/>
  <c r="BO19" i="7"/>
  <c r="AP15" i="6"/>
  <c r="AP16" i="6"/>
  <c r="AP18" i="6"/>
  <c r="BO23" i="7"/>
  <c r="BO21" i="7"/>
  <c r="BO20" i="7"/>
  <c r="AA31" i="1"/>
  <c r="AA46" i="1"/>
  <c r="AA52" i="1" l="1"/>
  <c r="AA70" i="1" s="1"/>
  <c r="AA71" i="1" s="1"/>
  <c r="AA73" i="1" s="1"/>
  <c r="AB13" i="1"/>
  <c r="AT14" i="6"/>
  <c r="BU17" i="7"/>
  <c r="AR18" i="6"/>
  <c r="BR23" i="7"/>
  <c r="BR19" i="7"/>
  <c r="AR20" i="6"/>
  <c r="AR17" i="6"/>
  <c r="BR18" i="7"/>
  <c r="BR20" i="7"/>
  <c r="AR16" i="6"/>
  <c r="BR21" i="7"/>
  <c r="AR19" i="6"/>
  <c r="AR15" i="6"/>
  <c r="BR22" i="7"/>
  <c r="AB46" i="1"/>
  <c r="AB31" i="1"/>
  <c r="AB52" i="1" l="1"/>
  <c r="AB70" i="1" s="1"/>
  <c r="AB71" i="1" s="1"/>
  <c r="AB73" i="1" s="1"/>
  <c r="AC13" i="1"/>
  <c r="BX17" i="7"/>
  <c r="AV14" i="6"/>
  <c r="BU23" i="7"/>
  <c r="AT15" i="6"/>
  <c r="BU21" i="7"/>
  <c r="BU20" i="7"/>
  <c r="AT20" i="6"/>
  <c r="BU22" i="7"/>
  <c r="AT17" i="6"/>
  <c r="BU18" i="7"/>
  <c r="AT16" i="6"/>
  <c r="AT19" i="6"/>
  <c r="AT18" i="6"/>
  <c r="BU19" i="7"/>
  <c r="AC31" i="1"/>
  <c r="AC46" i="1"/>
  <c r="AC52" i="1" l="1"/>
  <c r="AC70" i="1" s="1"/>
  <c r="AC71" i="1" s="1"/>
  <c r="AC73" i="1" s="1"/>
  <c r="AD13" i="1"/>
  <c r="AX14" i="6"/>
  <c r="CA17" i="7"/>
  <c r="AV18" i="6"/>
  <c r="BX23" i="7"/>
  <c r="BX19" i="7"/>
  <c r="AV15" i="6"/>
  <c r="AV17" i="6"/>
  <c r="AV19" i="6"/>
  <c r="BX20" i="7"/>
  <c r="BX18" i="7"/>
  <c r="AV16" i="6"/>
  <c r="BX21" i="7"/>
  <c r="AV20" i="6"/>
  <c r="BX22" i="7"/>
  <c r="AD31" i="1"/>
  <c r="AD46" i="1"/>
  <c r="AD52" i="1" l="1"/>
  <c r="AD70" i="1" s="1"/>
  <c r="AD71" i="1" s="1"/>
  <c r="AD73" i="1" s="1"/>
  <c r="AE13" i="1"/>
  <c r="CD17" i="7"/>
  <c r="AZ14" i="6"/>
  <c r="CA20" i="7"/>
  <c r="AX20" i="6"/>
  <c r="AX17" i="6"/>
  <c r="CA21" i="7"/>
  <c r="AX16" i="6"/>
  <c r="AX19" i="6"/>
  <c r="CA19" i="7"/>
  <c r="CA22" i="7"/>
  <c r="AX18" i="6"/>
  <c r="CA23" i="7"/>
  <c r="CA18" i="7"/>
  <c r="AX15" i="6"/>
  <c r="AE31" i="1"/>
  <c r="AE46" i="1"/>
  <c r="AE52" i="1" l="1"/>
  <c r="AE70" i="1" s="1"/>
  <c r="AE71" i="1" s="1"/>
  <c r="AE73" i="1" s="1"/>
  <c r="AF13" i="1"/>
  <c r="BB14" i="6"/>
  <c r="CG17" i="7"/>
  <c r="CD18" i="7"/>
  <c r="CD22" i="7"/>
  <c r="AZ17" i="6"/>
  <c r="AZ16" i="6"/>
  <c r="CD23" i="7"/>
  <c r="AZ18" i="6"/>
  <c r="AZ15" i="6"/>
  <c r="CD19" i="7"/>
  <c r="CD20" i="7"/>
  <c r="AZ19" i="6"/>
  <c r="CD21" i="7"/>
  <c r="AZ20" i="6"/>
  <c r="AF31" i="1"/>
  <c r="AF46" i="1"/>
  <c r="AF52" i="1" l="1"/>
  <c r="AF70" i="1" s="1"/>
  <c r="AF71" i="1" s="1"/>
  <c r="AF73" i="1" s="1"/>
  <c r="AG13" i="1"/>
  <c r="CJ17" i="7"/>
  <c r="BD14" i="6"/>
  <c r="CG19" i="7"/>
  <c r="BB16" i="6"/>
  <c r="BB17" i="6"/>
  <c r="BB15" i="6"/>
  <c r="BB19" i="6"/>
  <c r="CG18" i="7"/>
  <c r="BB20" i="6"/>
  <c r="CG22" i="7"/>
  <c r="CG20" i="7"/>
  <c r="BB18" i="6"/>
  <c r="CG23" i="7"/>
  <c r="CG21" i="7"/>
  <c r="AG31" i="1"/>
  <c r="AG46" i="1"/>
  <c r="AG52" i="1" l="1"/>
  <c r="AG70" i="1" s="1"/>
  <c r="AG71" i="1" s="1"/>
  <c r="AG73" i="1" s="1"/>
  <c r="AH13" i="1"/>
  <c r="BF14" i="6"/>
  <c r="CM17" i="7"/>
  <c r="BD20" i="6"/>
  <c r="CJ22" i="7"/>
  <c r="BD17" i="6"/>
  <c r="BD16" i="6"/>
  <c r="CJ20" i="7"/>
  <c r="CJ23" i="7"/>
  <c r="BD19" i="6"/>
  <c r="BD18" i="6"/>
  <c r="CJ18" i="7"/>
  <c r="CJ19" i="7"/>
  <c r="CJ21" i="7"/>
  <c r="BD15" i="6"/>
  <c r="AH46" i="1"/>
  <c r="AH31" i="1"/>
  <c r="AH52" i="1" l="1"/>
  <c r="AH70" i="1" s="1"/>
  <c r="AH71" i="1" s="1"/>
  <c r="AH73" i="1" s="1"/>
  <c r="AI13" i="1"/>
  <c r="CP17" i="7"/>
  <c r="BH14" i="6"/>
  <c r="CM19" i="7"/>
  <c r="BF20" i="6"/>
  <c r="BF17" i="6"/>
  <c r="CM20" i="7"/>
  <c r="CM21" i="7"/>
  <c r="BF18" i="6"/>
  <c r="BF16" i="6"/>
  <c r="CM22" i="7"/>
  <c r="BF15" i="6"/>
  <c r="CM23" i="7"/>
  <c r="BF19" i="6"/>
  <c r="CM18" i="7"/>
  <c r="AI31" i="1"/>
  <c r="AI46" i="1"/>
  <c r="AI52" i="1" l="1"/>
  <c r="AI70" i="1" s="1"/>
  <c r="AI71" i="1" s="1"/>
  <c r="AI73" i="1" s="1"/>
  <c r="AJ13" i="1"/>
  <c r="CS17" i="7"/>
  <c r="BJ14" i="6"/>
  <c r="CP19" i="7"/>
  <c r="BH20" i="6"/>
  <c r="BH18" i="6"/>
  <c r="CP18" i="7"/>
  <c r="CP22" i="7"/>
  <c r="CP23" i="7"/>
  <c r="BH15" i="6"/>
  <c r="CP20" i="7"/>
  <c r="BH17" i="6"/>
  <c r="CP21" i="7"/>
  <c r="BH19" i="6"/>
  <c r="BH16" i="6"/>
  <c r="AJ46" i="1"/>
  <c r="AJ31" i="1"/>
  <c r="AJ52" i="1" l="1"/>
  <c r="AJ70" i="1" s="1"/>
  <c r="AJ71" i="1" s="1"/>
  <c r="AJ73" i="1" s="1"/>
  <c r="AK13" i="1"/>
  <c r="BL14" i="6"/>
  <c r="CV17" i="7"/>
  <c r="BJ20" i="6"/>
  <c r="CS19" i="7"/>
  <c r="BJ17" i="6"/>
  <c r="BJ15" i="6"/>
  <c r="CS18" i="7"/>
  <c r="BJ16" i="6"/>
  <c r="CS21" i="7"/>
  <c r="BJ19" i="6"/>
  <c r="CS23" i="7"/>
  <c r="CS22" i="7"/>
  <c r="BJ18" i="6"/>
  <c r="CS20" i="7"/>
  <c r="AK46" i="1"/>
  <c r="AK31" i="1"/>
  <c r="AK52" i="1" l="1"/>
  <c r="AK70" i="1" s="1"/>
  <c r="AK71" i="1" s="1"/>
  <c r="AK73" i="1" s="1"/>
  <c r="AL13" i="1"/>
  <c r="BN14" i="6"/>
  <c r="CY17" i="7"/>
  <c r="BL15" i="6"/>
  <c r="CV21" i="7"/>
  <c r="CV22" i="7"/>
  <c r="BL20" i="6"/>
  <c r="BL16" i="6"/>
  <c r="CV20" i="7"/>
  <c r="BL19" i="6"/>
  <c r="CV18" i="7"/>
  <c r="BL18" i="6"/>
  <c r="CV23" i="7"/>
  <c r="CV19" i="7"/>
  <c r="BL17" i="6"/>
  <c r="AL31" i="1"/>
  <c r="AL46" i="1"/>
  <c r="AL52" i="1" l="1"/>
  <c r="AL70" i="1" s="1"/>
  <c r="AL71" i="1" s="1"/>
  <c r="AL73" i="1" s="1"/>
  <c r="AM13" i="1"/>
  <c r="BP14" i="6"/>
  <c r="DB17" i="7"/>
  <c r="BN19" i="6"/>
  <c r="CY23" i="7"/>
  <c r="CY19" i="7"/>
  <c r="CY22" i="7"/>
  <c r="BN16" i="6"/>
  <c r="CY18" i="7"/>
  <c r="CY21" i="7"/>
  <c r="BN17" i="6"/>
  <c r="BN20" i="6"/>
  <c r="CY20" i="7"/>
  <c r="BN15" i="6"/>
  <c r="BN18" i="6"/>
  <c r="AM31" i="1"/>
  <c r="AM46" i="1"/>
  <c r="AM52" i="1" l="1"/>
  <c r="AM70" i="1" s="1"/>
  <c r="AN13" i="1"/>
  <c r="DE17" i="7"/>
  <c r="BR14" i="6"/>
  <c r="DB20" i="7"/>
  <c r="BP17" i="6"/>
  <c r="BP20" i="6"/>
  <c r="DB21" i="7"/>
  <c r="BP16" i="6"/>
  <c r="DB18" i="7"/>
  <c r="BP19" i="6"/>
  <c r="DB23" i="7"/>
  <c r="DB19" i="7"/>
  <c r="BP15" i="6"/>
  <c r="DB22" i="7"/>
  <c r="BP18" i="6"/>
  <c r="AN46" i="1"/>
  <c r="AN31" i="1"/>
  <c r="AN52" i="1" l="1"/>
  <c r="AN70" i="1" s="1"/>
  <c r="AN71" i="1" s="1"/>
  <c r="AN73" i="1" s="1"/>
  <c r="AM71" i="1"/>
  <c r="AM73" i="1" s="1"/>
  <c r="AO13" i="1"/>
  <c r="DH17" i="7"/>
  <c r="BT14" i="6"/>
  <c r="DE20" i="7"/>
  <c r="BR15" i="6"/>
  <c r="BR20" i="6"/>
  <c r="BR19" i="6"/>
  <c r="DE19" i="7"/>
  <c r="BR16" i="6"/>
  <c r="BR17" i="6"/>
  <c r="DE21" i="7"/>
  <c r="DE22" i="7"/>
  <c r="DE23" i="7"/>
  <c r="BR18" i="6"/>
  <c r="DE18" i="7"/>
  <c r="AO31" i="1"/>
  <c r="AO46" i="1"/>
  <c r="AO52" i="1" l="1"/>
  <c r="AO70" i="1" s="1"/>
  <c r="AP13" i="1"/>
  <c r="DK17" i="7"/>
  <c r="BV14" i="6"/>
  <c r="DH20" i="7"/>
  <c r="BT19" i="6"/>
  <c r="BT16" i="6"/>
  <c r="DH19" i="7"/>
  <c r="BT17" i="6"/>
  <c r="DH23" i="7"/>
  <c r="DH22" i="7"/>
  <c r="BT15" i="6"/>
  <c r="DH18" i="7"/>
  <c r="BT20" i="6"/>
  <c r="DH21" i="7"/>
  <c r="BT18" i="6"/>
  <c r="AP31" i="1"/>
  <c r="AP46" i="1"/>
  <c r="AP52" i="1" l="1"/>
  <c r="AP70" i="1" s="1"/>
  <c r="AP71" i="1" s="1"/>
  <c r="AP73" i="1" s="1"/>
  <c r="AO71" i="1"/>
  <c r="AO73" i="1" s="1"/>
  <c r="AQ13" i="1"/>
  <c r="DN17" i="7"/>
  <c r="BX14" i="6"/>
  <c r="DK20" i="7"/>
  <c r="BV15" i="6"/>
  <c r="DK18" i="7"/>
  <c r="BV19" i="6"/>
  <c r="BV20" i="6"/>
  <c r="DK21" i="7"/>
  <c r="DK19" i="7"/>
  <c r="BV18" i="6"/>
  <c r="DK23" i="7"/>
  <c r="DK22" i="7"/>
  <c r="BV16" i="6"/>
  <c r="BV17" i="6"/>
  <c r="AQ46" i="1"/>
  <c r="AQ31" i="1"/>
  <c r="AQ52" i="1" l="1"/>
  <c r="AQ70" i="1" s="1"/>
  <c r="AQ71" i="1" s="1"/>
  <c r="AQ73" i="1" s="1"/>
  <c r="AR13" i="1"/>
  <c r="BZ14" i="6"/>
  <c r="DQ17" i="7"/>
  <c r="BX17" i="6"/>
  <c r="DN19" i="7"/>
  <c r="BX15" i="6"/>
  <c r="BX18" i="6"/>
  <c r="DN22" i="7"/>
  <c r="BX19" i="6"/>
  <c r="DN21" i="7"/>
  <c r="DN18" i="7"/>
  <c r="DN23" i="7"/>
  <c r="BX16" i="6"/>
  <c r="DN20" i="7"/>
  <c r="BX20" i="6"/>
  <c r="AR46" i="1"/>
  <c r="AR31" i="1"/>
  <c r="AR52" i="1" l="1"/>
  <c r="AR70" i="1" s="1"/>
  <c r="AS13" i="1"/>
  <c r="DT17" i="7"/>
  <c r="CB14" i="6"/>
  <c r="DQ20" i="7"/>
  <c r="BZ17" i="6"/>
  <c r="DQ22" i="7"/>
  <c r="DQ23" i="7"/>
  <c r="BZ15" i="6"/>
  <c r="DQ19" i="7"/>
  <c r="BZ20" i="6"/>
  <c r="BZ16" i="6"/>
  <c r="DQ21" i="7"/>
  <c r="BZ18" i="6"/>
  <c r="DQ18" i="7"/>
  <c r="BZ19" i="6"/>
  <c r="AS31" i="1"/>
  <c r="AS46" i="1"/>
  <c r="AS52" i="1" l="1"/>
  <c r="AS70" i="1" s="1"/>
  <c r="AS71" i="1" s="1"/>
  <c r="AS73" i="1" s="1"/>
  <c r="AR71" i="1"/>
  <c r="AR73" i="1" s="1"/>
  <c r="AT13" i="1"/>
  <c r="DW17" i="7"/>
  <c r="CD14" i="6"/>
  <c r="DT22" i="7"/>
  <c r="CB19" i="6"/>
  <c r="DT21" i="7"/>
  <c r="DT20" i="7"/>
  <c r="CB15" i="6"/>
  <c r="DT23" i="7"/>
  <c r="CB16" i="6"/>
  <c r="CB17" i="6"/>
  <c r="CB20" i="6"/>
  <c r="DT18" i="7"/>
  <c r="CB18" i="6"/>
  <c r="DT19" i="7"/>
  <c r="AT31" i="1"/>
  <c r="AT46" i="1"/>
  <c r="AT52" i="1" l="1"/>
  <c r="AT70" i="1" s="1"/>
  <c r="AT71" i="1" s="1"/>
  <c r="AT73" i="1" s="1"/>
  <c r="AU13" i="1"/>
  <c r="DZ17" i="7"/>
  <c r="CF14" i="6"/>
  <c r="CD19" i="6"/>
  <c r="CD16" i="6"/>
  <c r="DW22" i="7"/>
  <c r="CD20" i="6"/>
  <c r="DW21" i="7"/>
  <c r="DW20" i="7"/>
  <c r="CD17" i="6"/>
  <c r="DW19" i="7"/>
  <c r="CD15" i="6"/>
  <c r="DW18" i="7"/>
  <c r="CD18" i="6"/>
  <c r="DW23" i="7"/>
  <c r="AU46" i="1"/>
  <c r="AU31" i="1"/>
  <c r="AU52" i="1" l="1"/>
  <c r="AU70" i="1" s="1"/>
  <c r="AU71" i="1" s="1"/>
  <c r="AU73" i="1" s="1"/>
  <c r="AV13" i="1"/>
  <c r="CH14" i="6"/>
  <c r="EC17" i="7"/>
  <c r="CF16" i="6"/>
  <c r="DZ22" i="7"/>
  <c r="CF18" i="6"/>
  <c r="DZ21" i="7"/>
  <c r="DZ20" i="7"/>
  <c r="CF20" i="6"/>
  <c r="CF19" i="6"/>
  <c r="CF15" i="6"/>
  <c r="DZ18" i="7"/>
  <c r="DZ23" i="7"/>
  <c r="CF17" i="6"/>
  <c r="DZ19" i="7"/>
  <c r="AV31" i="1"/>
  <c r="AV46" i="1"/>
  <c r="AV52" i="1" l="1"/>
  <c r="AV70" i="1" s="1"/>
  <c r="AV71" i="1" s="1"/>
  <c r="AV73" i="1" s="1"/>
  <c r="AW13" i="1"/>
  <c r="EF17" i="7"/>
  <c r="CJ14" i="6"/>
  <c r="CH20" i="6"/>
  <c r="CH18" i="6"/>
  <c r="EC23" i="7"/>
  <c r="EC22" i="7"/>
  <c r="EC19" i="7"/>
  <c r="CH17" i="6"/>
  <c r="CH15" i="6"/>
  <c r="EC21" i="7"/>
  <c r="CH16" i="6"/>
  <c r="EC18" i="7"/>
  <c r="CH19" i="6"/>
  <c r="EC20" i="7"/>
  <c r="AW46" i="1"/>
  <c r="AW31" i="1"/>
  <c r="AW52" i="1" l="1"/>
  <c r="AW70" i="1" s="1"/>
  <c r="AX13" i="1"/>
  <c r="CL14" i="6"/>
  <c r="EI17" i="7"/>
  <c r="CJ17" i="6"/>
  <c r="EF22" i="7"/>
  <c r="CJ18" i="6"/>
  <c r="CJ19" i="6"/>
  <c r="CJ20" i="6"/>
  <c r="EF20" i="7"/>
  <c r="EF19" i="7"/>
  <c r="CJ16" i="6"/>
  <c r="EF21" i="7"/>
  <c r="EF23" i="7"/>
  <c r="CJ15" i="6"/>
  <c r="EF18" i="7"/>
  <c r="AX46" i="1"/>
  <c r="AX31" i="1"/>
  <c r="AW71" i="1" l="1"/>
  <c r="AW73" i="1" s="1"/>
  <c r="AX52" i="1"/>
  <c r="AX70" i="1" s="1"/>
  <c r="AX71" i="1" s="1"/>
  <c r="AX73" i="1" s="1"/>
  <c r="AY13" i="1"/>
  <c r="EL17" i="7"/>
  <c r="CN14" i="6"/>
  <c r="EI23" i="7"/>
  <c r="CL15" i="6"/>
  <c r="CL19" i="6"/>
  <c r="EI19" i="7"/>
  <c r="CL17" i="6"/>
  <c r="EI18" i="7"/>
  <c r="CL16" i="6"/>
  <c r="EI21" i="7"/>
  <c r="CL18" i="6"/>
  <c r="EI22" i="7"/>
  <c r="EI20" i="7"/>
  <c r="CL20" i="6"/>
  <c r="AY31" i="1"/>
  <c r="AY46" i="1"/>
  <c r="AY52" i="1" l="1"/>
  <c r="AY70" i="1" s="1"/>
  <c r="AY71" i="1" s="1"/>
  <c r="AY73" i="1" s="1"/>
  <c r="AZ13" i="1"/>
  <c r="EO17" i="7"/>
  <c r="CP14" i="6"/>
  <c r="EL20" i="7"/>
  <c r="CN17" i="6"/>
  <c r="EL18" i="7"/>
  <c r="CN18" i="6"/>
  <c r="CN19" i="6"/>
  <c r="EL23" i="7"/>
  <c r="CN20" i="6"/>
  <c r="EL22" i="7"/>
  <c r="CN16" i="6"/>
  <c r="EL19" i="7"/>
  <c r="EL21" i="7"/>
  <c r="CN15" i="6"/>
  <c r="AZ46" i="1"/>
  <c r="AZ31" i="1"/>
  <c r="AZ52" i="1" l="1"/>
  <c r="AZ70" i="1" s="1"/>
  <c r="AZ71" i="1" s="1"/>
  <c r="AZ73" i="1" s="1"/>
  <c r="BA13" i="1"/>
  <c r="ER17" i="7"/>
  <c r="CR14" i="6"/>
  <c r="EO18" i="7"/>
  <c r="CP17" i="6"/>
  <c r="CP16" i="6"/>
  <c r="EO21" i="7"/>
  <c r="CP18" i="6"/>
  <c r="EO23" i="7"/>
  <c r="CP20" i="6"/>
  <c r="CP19" i="6"/>
  <c r="EO19" i="7"/>
  <c r="EO20" i="7"/>
  <c r="CP15" i="6"/>
  <c r="EO22" i="7"/>
  <c r="BA31" i="1"/>
  <c r="BA46" i="1"/>
  <c r="BA52" i="1" l="1"/>
  <c r="BA70" i="1" s="1"/>
  <c r="BA71" i="1" s="1"/>
  <c r="BA73" i="1" s="1"/>
  <c r="BB13" i="1"/>
  <c r="CT14" i="6"/>
  <c r="EU17" i="7"/>
  <c r="CR19" i="6"/>
  <c r="ER22" i="7"/>
  <c r="CR18" i="6"/>
  <c r="ER19" i="7"/>
  <c r="CR16" i="6"/>
  <c r="ER20" i="7"/>
  <c r="ER23" i="7"/>
  <c r="CR20" i="6"/>
  <c r="ER18" i="7"/>
  <c r="CR15" i="6"/>
  <c r="ER21" i="7"/>
  <c r="CR17" i="6"/>
  <c r="BB46" i="1"/>
  <c r="BB31" i="1"/>
  <c r="BB52" i="1" l="1"/>
  <c r="BB70" i="1" s="1"/>
  <c r="BB71" i="1" s="1"/>
  <c r="BB73" i="1" s="1"/>
  <c r="BC13" i="1"/>
  <c r="CV14" i="6"/>
  <c r="EX17" i="7"/>
  <c r="CT18" i="6"/>
  <c r="EU19" i="7"/>
  <c r="CT15" i="6"/>
  <c r="EU22" i="7"/>
  <c r="EU20" i="7"/>
  <c r="CT17" i="6"/>
  <c r="EU21" i="7"/>
  <c r="CT19" i="6"/>
  <c r="EU18" i="7"/>
  <c r="EU23" i="7"/>
  <c r="CT16" i="6"/>
  <c r="CT20" i="6"/>
  <c r="BC46" i="1"/>
  <c r="BC31" i="1"/>
  <c r="BC52" i="1" l="1"/>
  <c r="BC70" i="1" s="1"/>
  <c r="BD13" i="1"/>
  <c r="FA17" i="7"/>
  <c r="CX14" i="6"/>
  <c r="EX19" i="7"/>
  <c r="EX23" i="7"/>
  <c r="CV18" i="6"/>
  <c r="CV19" i="6"/>
  <c r="EX22" i="7"/>
  <c r="CV15" i="6"/>
  <c r="EX18" i="7"/>
  <c r="CV16" i="6"/>
  <c r="CV17" i="6"/>
  <c r="EX21" i="7"/>
  <c r="CV20" i="6"/>
  <c r="EX20" i="7"/>
  <c r="BD46" i="1"/>
  <c r="BD31" i="1"/>
  <c r="BD52" i="1" l="1"/>
  <c r="BD70" i="1" s="1"/>
  <c r="BD71" i="1" s="1"/>
  <c r="BD73" i="1" s="1"/>
  <c r="BC71" i="1"/>
  <c r="BC73" i="1" s="1"/>
  <c r="BE13" i="1"/>
  <c r="FD17" i="7"/>
  <c r="CZ14" i="6"/>
  <c r="FA21" i="7"/>
  <c r="FA20" i="7"/>
  <c r="FA18" i="7"/>
  <c r="CX17" i="6"/>
  <c r="CX18" i="6"/>
  <c r="FA22" i="7"/>
  <c r="CX20" i="6"/>
  <c r="FA23" i="7"/>
  <c r="CX15" i="6"/>
  <c r="CX19" i="6"/>
  <c r="FA19" i="7"/>
  <c r="CX16" i="6"/>
  <c r="BE31" i="1"/>
  <c r="BE46" i="1"/>
  <c r="BE52" i="1" l="1"/>
  <c r="BE70" i="1" s="1"/>
  <c r="BF13" i="1"/>
  <c r="FG17" i="7"/>
  <c r="DB14" i="6"/>
  <c r="FD23" i="7"/>
  <c r="CZ15" i="6"/>
  <c r="CZ18" i="6"/>
  <c r="FD18" i="7"/>
  <c r="CZ20" i="6"/>
  <c r="FD22" i="7"/>
  <c r="CZ16" i="6"/>
  <c r="FD21" i="7"/>
  <c r="CZ17" i="6"/>
  <c r="FD20" i="7"/>
  <c r="FD19" i="7"/>
  <c r="CZ19" i="6"/>
  <c r="BF31" i="1"/>
  <c r="BF46" i="1"/>
  <c r="BF52" i="1" l="1"/>
  <c r="BF70" i="1" s="1"/>
  <c r="BF71" i="1" s="1"/>
  <c r="BF73" i="1" s="1"/>
  <c r="BE71" i="1"/>
  <c r="BE73" i="1" s="1"/>
  <c r="BG13" i="1"/>
  <c r="FJ17" i="7"/>
  <c r="DD14" i="6"/>
  <c r="L14" i="4"/>
  <c r="K14" i="4"/>
  <c r="FG23" i="7"/>
  <c r="DB17" i="6"/>
  <c r="FG19" i="7"/>
  <c r="FG22" i="7"/>
  <c r="DB18" i="6"/>
  <c r="FG18" i="7"/>
  <c r="DB16" i="6"/>
  <c r="FG20" i="7"/>
  <c r="DB20" i="6"/>
  <c r="DB19" i="6"/>
  <c r="DB15" i="6"/>
  <c r="FG21" i="7"/>
  <c r="BG46" i="1"/>
  <c r="BG31" i="1"/>
  <c r="BG52" i="1" l="1"/>
  <c r="BG70" i="1" s="1"/>
  <c r="BG71" i="1" s="1"/>
  <c r="BG73" i="1" s="1"/>
  <c r="BH13" i="1"/>
  <c r="DF14" i="6"/>
  <c r="FM17" i="7"/>
  <c r="L17" i="4"/>
  <c r="K17" i="4"/>
  <c r="DD18" i="6"/>
  <c r="FJ23" i="7"/>
  <c r="DD17" i="6"/>
  <c r="FJ20" i="7"/>
  <c r="DD15" i="6"/>
  <c r="FJ22" i="7"/>
  <c r="FJ18" i="7"/>
  <c r="DD19" i="6"/>
  <c r="DD16" i="6"/>
  <c r="FJ19" i="7"/>
  <c r="DD20" i="6"/>
  <c r="FJ21" i="7"/>
  <c r="BH31" i="1"/>
  <c r="BH46" i="1"/>
  <c r="BH52" i="1" l="1"/>
  <c r="BH70" i="1" s="1"/>
  <c r="BI13" i="1"/>
  <c r="DH14" i="6"/>
  <c r="FP17" i="7"/>
  <c r="K20" i="4"/>
  <c r="K22" i="4" s="1"/>
  <c r="L20" i="4"/>
  <c r="L22" i="4" s="1"/>
  <c r="EV17" i="6"/>
  <c r="EV20" i="6"/>
  <c r="EV19" i="6"/>
  <c r="EV14" i="6"/>
  <c r="EV15" i="6"/>
  <c r="EV16" i="6"/>
  <c r="EV18" i="6"/>
  <c r="FM20" i="7"/>
  <c r="DF17" i="6"/>
  <c r="FM22" i="7"/>
  <c r="DF15" i="6"/>
  <c r="FM23" i="7"/>
  <c r="DF20" i="6"/>
  <c r="FM19" i="7"/>
  <c r="DF16" i="6"/>
  <c r="FM21" i="7"/>
  <c r="DF18" i="6"/>
  <c r="FM18" i="7"/>
  <c r="DF19" i="6"/>
  <c r="BI31" i="1"/>
  <c r="BI46" i="1"/>
  <c r="BI52" i="1" l="1"/>
  <c r="BI70" i="1" s="1"/>
  <c r="BI71" i="1" s="1"/>
  <c r="BI73" i="1" s="1"/>
  <c r="BH71" i="1"/>
  <c r="BH73" i="1" s="1"/>
  <c r="BJ13" i="1"/>
  <c r="FS17" i="7"/>
  <c r="DJ14" i="6"/>
  <c r="EX20" i="6"/>
  <c r="EX14" i="6"/>
  <c r="EX19" i="6"/>
  <c r="EX15" i="6"/>
  <c r="EX17" i="6"/>
  <c r="EX18" i="6"/>
  <c r="EX16" i="6"/>
  <c r="FP22" i="7"/>
  <c r="DH17" i="6"/>
  <c r="FP20" i="7"/>
  <c r="DH19" i="6"/>
  <c r="FP19" i="7"/>
  <c r="FP23" i="7"/>
  <c r="FP18" i="7"/>
  <c r="DH16" i="6"/>
  <c r="FP21" i="7"/>
  <c r="DH20" i="6"/>
  <c r="DH15" i="6"/>
  <c r="DH18" i="6"/>
  <c r="BJ31" i="1"/>
  <c r="BJ46" i="1"/>
  <c r="BJ52" i="1" l="1"/>
  <c r="BJ70" i="1" s="1"/>
  <c r="BJ71" i="1" s="1"/>
  <c r="BJ73" i="1" s="1"/>
  <c r="BK13" i="1"/>
  <c r="DL14" i="6"/>
  <c r="FV17" i="7"/>
  <c r="EZ14" i="6"/>
  <c r="EZ15" i="6"/>
  <c r="EZ16" i="6"/>
  <c r="EZ20" i="6"/>
  <c r="EZ17" i="6"/>
  <c r="EZ19" i="6"/>
  <c r="EZ18" i="6"/>
  <c r="DJ17" i="6"/>
  <c r="FS21" i="7"/>
  <c r="DJ19" i="6"/>
  <c r="FS20" i="7"/>
  <c r="DJ18" i="6"/>
  <c r="FS22" i="7"/>
  <c r="DJ15" i="6"/>
  <c r="DJ16" i="6"/>
  <c r="FS19" i="7"/>
  <c r="DJ20" i="6"/>
  <c r="FS18" i="7"/>
  <c r="FS23" i="7"/>
  <c r="BK46" i="1"/>
  <c r="BK31" i="1"/>
  <c r="BK52" i="1" l="1"/>
  <c r="BK70" i="1" s="1"/>
  <c r="BL13" i="1"/>
  <c r="FY17" i="7"/>
  <c r="DN14" i="6"/>
  <c r="FB19" i="6"/>
  <c r="FB15" i="6"/>
  <c r="FB16" i="6"/>
  <c r="FB17" i="6"/>
  <c r="FB20" i="6"/>
  <c r="FB18" i="6"/>
  <c r="FB14" i="6"/>
  <c r="FV23" i="7"/>
  <c r="DL17" i="6"/>
  <c r="DL16" i="6"/>
  <c r="FV20" i="7"/>
  <c r="FV18" i="7"/>
  <c r="DL15" i="6"/>
  <c r="FV19" i="7"/>
  <c r="FV21" i="7"/>
  <c r="DL19" i="6"/>
  <c r="DL18" i="6"/>
  <c r="FV22" i="7"/>
  <c r="DL20" i="6"/>
  <c r="BL31" i="1"/>
  <c r="BL46" i="1"/>
  <c r="BL52" i="1" l="1"/>
  <c r="BL70" i="1" s="1"/>
  <c r="BL71" i="1" s="1"/>
  <c r="BL73" i="1" s="1"/>
  <c r="BK71" i="1"/>
  <c r="BK73" i="1" s="1"/>
  <c r="BM13" i="1"/>
  <c r="GB17" i="7"/>
  <c r="DP14" i="6"/>
  <c r="FD18" i="6"/>
  <c r="FD19" i="6"/>
  <c r="FD16" i="6"/>
  <c r="FD20" i="6"/>
  <c r="FD17" i="6"/>
  <c r="FD15" i="6"/>
  <c r="FD14" i="6"/>
  <c r="FY18" i="7"/>
  <c r="DN19" i="6"/>
  <c r="FY19" i="7"/>
  <c r="DN20" i="6"/>
  <c r="FY23" i="7"/>
  <c r="FY21" i="7"/>
  <c r="DN16" i="6"/>
  <c r="DN17" i="6"/>
  <c r="FY22" i="7"/>
  <c r="DN18" i="6"/>
  <c r="FY20" i="7"/>
  <c r="DN15" i="6"/>
  <c r="BM46" i="1"/>
  <c r="BM31" i="1"/>
  <c r="BM52" i="1" l="1"/>
  <c r="BM70" i="1" s="1"/>
  <c r="BN13" i="1"/>
  <c r="DR14" i="6"/>
  <c r="GE17" i="7"/>
  <c r="FF20" i="6"/>
  <c r="FF19" i="6"/>
  <c r="FF14" i="6"/>
  <c r="FF18" i="6"/>
  <c r="FF15" i="6"/>
  <c r="FF16" i="6"/>
  <c r="FF17" i="6"/>
  <c r="DP17" i="6"/>
  <c r="GB20" i="7"/>
  <c r="GB19" i="7"/>
  <c r="GB22" i="7"/>
  <c r="GB23" i="7"/>
  <c r="DP20" i="6"/>
  <c r="GB21" i="7"/>
  <c r="DP19" i="6"/>
  <c r="GB18" i="7"/>
  <c r="DP15" i="6"/>
  <c r="DP18" i="6"/>
  <c r="DP16" i="6"/>
  <c r="BN46" i="1"/>
  <c r="BN31" i="1"/>
  <c r="BN52" i="1" l="1"/>
  <c r="BN70" i="1" s="1"/>
  <c r="BN71" i="1" s="1"/>
  <c r="BN73" i="1" s="1"/>
  <c r="BO13" i="1"/>
  <c r="BM71" i="1"/>
  <c r="BM73" i="1" s="1"/>
  <c r="GH17" i="7"/>
  <c r="DT14" i="6"/>
  <c r="FH15" i="6"/>
  <c r="FH14" i="6"/>
  <c r="FH17" i="6"/>
  <c r="FH19" i="6"/>
  <c r="FH20" i="6"/>
  <c r="FH18" i="6"/>
  <c r="FH16" i="6"/>
  <c r="GE21" i="7"/>
  <c r="GE19" i="7"/>
  <c r="GE20" i="7"/>
  <c r="DR17" i="6"/>
  <c r="DR16" i="6"/>
  <c r="DR15" i="6"/>
  <c r="GE18" i="7"/>
  <c r="DR19" i="6"/>
  <c r="GE23" i="7"/>
  <c r="GE22" i="7"/>
  <c r="DR18" i="6"/>
  <c r="DR20" i="6"/>
  <c r="BO31" i="1"/>
  <c r="BO46" i="1"/>
  <c r="BO52" i="1" l="1"/>
  <c r="BO70" i="1" s="1"/>
  <c r="BP13" i="1"/>
  <c r="GK17" i="7"/>
  <c r="DV14" i="6"/>
  <c r="M17" i="4"/>
  <c r="FJ20" i="6"/>
  <c r="FJ19" i="6"/>
  <c r="FJ17" i="6"/>
  <c r="FJ18" i="6"/>
  <c r="FJ14" i="6"/>
  <c r="FJ16" i="6"/>
  <c r="FJ15" i="6"/>
  <c r="DT20" i="6"/>
  <c r="DT19" i="6"/>
  <c r="GH19" i="7"/>
  <c r="DT18" i="6"/>
  <c r="GH23" i="7"/>
  <c r="DT16" i="6"/>
  <c r="GH20" i="7"/>
  <c r="DT17" i="6"/>
  <c r="GH18" i="7"/>
  <c r="GH21" i="7"/>
  <c r="DT15" i="6"/>
  <c r="GH22" i="7"/>
  <c r="BP46" i="1"/>
  <c r="BP31" i="1"/>
  <c r="BP52" i="1" l="1"/>
  <c r="BP70" i="1" s="1"/>
  <c r="BP71" i="1" s="1"/>
  <c r="BP73" i="1" s="1"/>
  <c r="BO71" i="1"/>
  <c r="BO73" i="1" s="1"/>
  <c r="BQ13" i="1"/>
  <c r="N14" i="4"/>
  <c r="DX14" i="6"/>
  <c r="M14" i="4"/>
  <c r="M20" i="4"/>
  <c r="FL15" i="6"/>
  <c r="FL16" i="6"/>
  <c r="FL19" i="6"/>
  <c r="FL17" i="6"/>
  <c r="FL14" i="6"/>
  <c r="FL18" i="6"/>
  <c r="FL20" i="6"/>
  <c r="DV16" i="6"/>
  <c r="GK22" i="7"/>
  <c r="DV17" i="6"/>
  <c r="GK18" i="7"/>
  <c r="GK23" i="7"/>
  <c r="DV19" i="6"/>
  <c r="DV20" i="6"/>
  <c r="GK19" i="7"/>
  <c r="GK20" i="7"/>
  <c r="DV15" i="6"/>
  <c r="GK21" i="7"/>
  <c r="DV18" i="6"/>
  <c r="BQ46" i="1"/>
  <c r="BQ31" i="1"/>
  <c r="BQ52" i="1" l="1"/>
  <c r="BQ70" i="1" s="1"/>
  <c r="BR13" i="1"/>
  <c r="J14" i="4"/>
  <c r="DZ14" i="6"/>
  <c r="N17" i="4"/>
  <c r="J17" i="4" s="1"/>
  <c r="M22" i="4"/>
  <c r="DX19" i="6"/>
  <c r="DX16" i="6"/>
  <c r="DX20" i="6"/>
  <c r="DX17" i="6"/>
  <c r="DX18" i="6"/>
  <c r="DX15" i="6"/>
  <c r="BR46" i="1"/>
  <c r="BR31" i="1"/>
  <c r="BR52" i="1" l="1"/>
  <c r="BR70" i="1" s="1"/>
  <c r="BR71" i="1" s="1"/>
  <c r="BR73" i="1" s="1"/>
  <c r="BS13" i="1"/>
  <c r="BQ71" i="1"/>
  <c r="BQ73" i="1" s="1"/>
  <c r="N20" i="4"/>
  <c r="J20" i="4" s="1"/>
  <c r="EB14" i="6"/>
  <c r="DZ16" i="6"/>
  <c r="DZ19" i="6"/>
  <c r="DZ17" i="6"/>
  <c r="DZ20" i="6"/>
  <c r="DZ15" i="6"/>
  <c r="DZ18" i="6"/>
  <c r="BS31" i="1"/>
  <c r="BS46" i="1"/>
  <c r="BS52" i="1" l="1"/>
  <c r="BS70" i="1" s="1"/>
  <c r="BT13" i="1"/>
  <c r="ED14" i="6"/>
  <c r="N22" i="4"/>
  <c r="J22" i="4" s="1"/>
  <c r="EB15" i="6"/>
  <c r="EB20" i="6"/>
  <c r="EB17" i="6"/>
  <c r="EB18" i="6"/>
  <c r="EB16" i="6"/>
  <c r="EB19" i="6"/>
  <c r="BT31" i="1"/>
  <c r="BT46" i="1"/>
  <c r="BT52" i="1" l="1"/>
  <c r="BT70" i="1" s="1"/>
  <c r="BT71" i="1" s="1"/>
  <c r="BT73" i="1" s="1"/>
  <c r="BS71" i="1"/>
  <c r="BS73" i="1" s="1"/>
  <c r="BU13" i="1"/>
  <c r="EF14" i="6"/>
  <c r="ED15" i="6"/>
  <c r="ED17" i="6"/>
  <c r="ED20" i="6"/>
  <c r="ED18" i="6"/>
  <c r="ED19" i="6"/>
  <c r="ED16" i="6"/>
  <c r="BU46" i="1"/>
  <c r="BU31" i="1"/>
  <c r="BU52" i="1" l="1"/>
  <c r="BU70" i="1" s="1"/>
  <c r="BU71" i="1" s="1"/>
  <c r="BU73" i="1" s="1"/>
  <c r="BV13" i="1"/>
  <c r="EH14" i="6"/>
  <c r="EF15" i="6"/>
  <c r="EF17" i="6"/>
  <c r="EF16" i="6"/>
  <c r="EF20" i="6"/>
  <c r="EF19" i="6"/>
  <c r="EF18" i="6"/>
  <c r="BV31" i="1"/>
  <c r="BV46" i="1"/>
  <c r="BV52" i="1" l="1"/>
  <c r="BV70" i="1" s="1"/>
  <c r="BV71" i="1" s="1"/>
  <c r="BV73" i="1" s="1"/>
  <c r="BW13" i="1"/>
  <c r="EJ14" i="6"/>
  <c r="EH18" i="6"/>
  <c r="EH15" i="6"/>
  <c r="EH20" i="6"/>
  <c r="EH19" i="6"/>
  <c r="EH17" i="6"/>
  <c r="EH16" i="6"/>
  <c r="BW31" i="1"/>
  <c r="BW46" i="1"/>
  <c r="BW52" i="1" l="1"/>
  <c r="BW70" i="1" s="1"/>
  <c r="BW71" i="1" s="1"/>
  <c r="BW73" i="1" s="1"/>
  <c r="BX13" i="1"/>
  <c r="EL14" i="6"/>
  <c r="EJ18" i="6"/>
  <c r="EJ19" i="6"/>
  <c r="EJ16" i="6"/>
  <c r="EJ17" i="6"/>
  <c r="EJ20" i="6"/>
  <c r="EJ15" i="6"/>
  <c r="BX46" i="1"/>
  <c r="BX31" i="1"/>
  <c r="BX52" i="1" l="1"/>
  <c r="BX70" i="1" s="1"/>
  <c r="BX71" i="1" s="1"/>
  <c r="BX73" i="1" s="1"/>
  <c r="BY13" i="1"/>
  <c r="EN14" i="6"/>
  <c r="EL20" i="6"/>
  <c r="EL17" i="6"/>
  <c r="EL19" i="6"/>
  <c r="EL18" i="6"/>
  <c r="EL15" i="6"/>
  <c r="EL16" i="6"/>
  <c r="BY31" i="1"/>
  <c r="BY46" i="1"/>
  <c r="BY52" i="1" l="1"/>
  <c r="BY70" i="1" s="1"/>
  <c r="BY71" i="1" s="1"/>
  <c r="BY73" i="1" s="1"/>
  <c r="BZ13" i="1"/>
  <c r="EP14" i="6"/>
  <c r="EN18" i="6"/>
  <c r="EN17" i="6"/>
  <c r="EN16" i="6"/>
  <c r="EN19" i="6"/>
  <c r="EN20" i="6"/>
  <c r="EN15" i="6"/>
  <c r="BZ31" i="1"/>
  <c r="BZ46" i="1"/>
  <c r="BZ52" i="1" l="1"/>
  <c r="BZ70" i="1" s="1"/>
  <c r="BZ71" i="1" s="1"/>
  <c r="BZ73" i="1" s="1"/>
  <c r="CA13" i="1"/>
  <c r="ER14" i="6"/>
  <c r="EP19" i="6"/>
  <c r="EP18" i="6"/>
  <c r="EP15" i="6"/>
  <c r="EP17" i="6"/>
  <c r="EP20" i="6"/>
  <c r="EP16" i="6"/>
  <c r="CA31" i="1"/>
  <c r="CA46" i="1"/>
  <c r="CA52" i="1" l="1"/>
  <c r="CA70" i="1" s="1"/>
  <c r="CA71" i="1" s="1"/>
  <c r="CA73" i="1" s="1"/>
  <c r="CB13" i="1"/>
  <c r="ET14" i="6"/>
  <c r="ER20" i="6"/>
  <c r="ER15" i="6"/>
  <c r="ER17" i="6"/>
  <c r="ER18" i="6"/>
  <c r="ER16" i="6"/>
  <c r="ER19" i="6"/>
  <c r="ET16" i="6"/>
  <c r="ET20" i="6"/>
  <c r="ET19" i="6"/>
  <c r="ET17" i="6"/>
  <c r="ET18" i="6"/>
  <c r="ET15" i="6"/>
  <c r="CB46" i="1"/>
  <c r="CB31" i="1"/>
  <c r="CB52" i="1" l="1"/>
  <c r="CB70" i="1" s="1"/>
  <c r="CB71" i="1" s="1"/>
  <c r="CB73" i="1" s="1"/>
  <c r="CC13" i="1"/>
  <c r="CC46" i="1"/>
  <c r="CC31" i="1"/>
  <c r="CC52" i="1" l="1"/>
  <c r="CC70" i="1" s="1"/>
  <c r="CC71" i="1" s="1"/>
  <c r="CC73" i="1" s="1"/>
</calcChain>
</file>

<file path=xl/sharedStrings.xml><?xml version="1.0" encoding="utf-8"?>
<sst xmlns="http://schemas.openxmlformats.org/spreadsheetml/2006/main" count="1201" uniqueCount="430">
  <si>
    <t>Funding State Agency</t>
  </si>
  <si>
    <t>Period</t>
  </si>
  <si>
    <t>Agency Name</t>
  </si>
  <si>
    <t>Agency Code</t>
  </si>
  <si>
    <t>Column Number</t>
  </si>
  <si>
    <t>Item Description</t>
  </si>
  <si>
    <t>Section A: General Information</t>
  </si>
  <si>
    <t>Program Type</t>
  </si>
  <si>
    <t>Program/Site Name</t>
  </si>
  <si>
    <t>Program/Site Address (Line One)</t>
  </si>
  <si>
    <t>Program/Site Address (Line Two)</t>
  </si>
  <si>
    <t>County Code (See Appendix C)</t>
  </si>
  <si>
    <t>PERSONAL SERVICES</t>
  </si>
  <si>
    <t>FRINGE BENEFITS</t>
  </si>
  <si>
    <t>OTHER THAN PERSONAL SERVICES (OTPS)</t>
  </si>
  <si>
    <t>Section B: Expense</t>
  </si>
  <si>
    <t>EQUIPMENT-PROVIDER PAID</t>
  </si>
  <si>
    <t>PROPERTY-PROVIDER PAID</t>
  </si>
  <si>
    <t>TOTALS</t>
  </si>
  <si>
    <t>00070</t>
  </si>
  <si>
    <t>00010</t>
  </si>
  <si>
    <t>00020</t>
  </si>
  <si>
    <t>00030</t>
  </si>
  <si>
    <t>00040</t>
  </si>
  <si>
    <t>00080</t>
  </si>
  <si>
    <t>Date Site Opened</t>
  </si>
  <si>
    <t>00090</t>
  </si>
  <si>
    <t>00100</t>
  </si>
  <si>
    <t>00110</t>
  </si>
  <si>
    <t>Actual Days Program/Site Open</t>
  </si>
  <si>
    <t>00160</t>
  </si>
  <si>
    <t>Units of Service</t>
  </si>
  <si>
    <t>00120</t>
  </si>
  <si>
    <t>Respite or TUBS Units of Service (OPWDD only)</t>
  </si>
  <si>
    <t>00130</t>
  </si>
  <si>
    <t>Program/Site Square Footage (OASAS, OPWDD and SED Only)</t>
  </si>
  <si>
    <t>00150</t>
  </si>
  <si>
    <t/>
  </si>
  <si>
    <t>Personal Services - Program/Site &amp; Program Admin (from CFR-4)</t>
  </si>
  <si>
    <t>11999</t>
  </si>
  <si>
    <t>Vacation Accruals - Program/Site &amp; Program Admin</t>
  </si>
  <si>
    <t>12999</t>
  </si>
  <si>
    <t>Mandated Fringe Benefits</t>
  </si>
  <si>
    <t>13200</t>
  </si>
  <si>
    <t>Non-Mandated Fringe Benefits</t>
  </si>
  <si>
    <t>13300</t>
  </si>
  <si>
    <t>Total Fringe Benefits (Sum Lines 18 &amp; 19)</t>
  </si>
  <si>
    <t>13999</t>
  </si>
  <si>
    <t>Food</t>
  </si>
  <si>
    <t>14010</t>
  </si>
  <si>
    <t>Repairs and Maintenance</t>
  </si>
  <si>
    <t>14020</t>
  </si>
  <si>
    <t>Utilities</t>
  </si>
  <si>
    <t>14030</t>
  </si>
  <si>
    <t>Transportation Related-Participant</t>
  </si>
  <si>
    <t>14040</t>
  </si>
  <si>
    <t>Staff Travel</t>
  </si>
  <si>
    <t>14250</t>
  </si>
  <si>
    <t>Participant Incidentals</t>
  </si>
  <si>
    <t>14050</t>
  </si>
  <si>
    <t>Expensed Equipment</t>
  </si>
  <si>
    <t>14080</t>
  </si>
  <si>
    <t>Staff Development</t>
  </si>
  <si>
    <t>14140</t>
  </si>
  <si>
    <t>14150</t>
  </si>
  <si>
    <t>Supplies and Materials - Non-Household</t>
  </si>
  <si>
    <t>14160</t>
  </si>
  <si>
    <t>Household Supplies</t>
  </si>
  <si>
    <t>14170</t>
  </si>
  <si>
    <t>Telephone, Cable and Internet</t>
  </si>
  <si>
    <t>14190</t>
  </si>
  <si>
    <t>Insurance - General</t>
  </si>
  <si>
    <t>14260</t>
  </si>
  <si>
    <t>Other (Detail Required)</t>
  </si>
  <si>
    <t>14998</t>
  </si>
  <si>
    <t>14999</t>
  </si>
  <si>
    <t>Lease/Rental Vehicle</t>
  </si>
  <si>
    <t>15010</t>
  </si>
  <si>
    <t>Lease/Rental Equipment</t>
  </si>
  <si>
    <t>15020</t>
  </si>
  <si>
    <t>Depreciation-Vehicle</t>
  </si>
  <si>
    <t>15040</t>
  </si>
  <si>
    <t>Depreciation-Equipment</t>
  </si>
  <si>
    <t>15050</t>
  </si>
  <si>
    <t>Interest-Vehicle</t>
  </si>
  <si>
    <t>15070</t>
  </si>
  <si>
    <t>15998</t>
  </si>
  <si>
    <t>15999</t>
  </si>
  <si>
    <t>Lease/Rental-Real Property</t>
  </si>
  <si>
    <t>16010</t>
  </si>
  <si>
    <t>Leasehold/Leasehold Improvements</t>
  </si>
  <si>
    <t>16020</t>
  </si>
  <si>
    <t>Depreciation-Building</t>
  </si>
  <si>
    <t>16030</t>
  </si>
  <si>
    <t>Mortgage Expenses</t>
  </si>
  <si>
    <t>Insurance-Property &amp; Casualty</t>
  </si>
  <si>
    <t>16080</t>
  </si>
  <si>
    <t>Real Estate Taxes</t>
  </si>
  <si>
    <t>Interest on Capital Indebtedness</t>
  </si>
  <si>
    <t>16100</t>
  </si>
  <si>
    <t>16998</t>
  </si>
  <si>
    <t>16999</t>
  </si>
  <si>
    <t>19010</t>
  </si>
  <si>
    <t>19050</t>
  </si>
  <si>
    <t>Adjustments/Non-Allowable Costs (Detail Required)</t>
  </si>
  <si>
    <t>19030</t>
  </si>
  <si>
    <t>19060</t>
  </si>
  <si>
    <t>Other Than To/From Transportation Allocation</t>
  </si>
  <si>
    <t>19101</t>
  </si>
  <si>
    <t>FRINGE BEEFITS</t>
  </si>
  <si>
    <t>OTHER THAN PERSONAL SERVICES OTPS)</t>
  </si>
  <si>
    <t>EQUIPMENT-PROVIDE PAID</t>
  </si>
  <si>
    <t>PROPERTY-PROVIDE PAID</t>
  </si>
  <si>
    <t>OPWDD Only - Informaional</t>
  </si>
  <si>
    <t>Start Date</t>
  </si>
  <si>
    <t>End Date</t>
  </si>
  <si>
    <t>Line No.</t>
  </si>
  <si>
    <t>Cost Codes</t>
  </si>
  <si>
    <t>Expense</t>
  </si>
  <si>
    <t>Agency Totals
(Sum Col. 2-7)</t>
  </si>
  <si>
    <t>REVENUES</t>
  </si>
  <si>
    <t>10 Gross Revenues (CFR-1, Line 95) 40999</t>
  </si>
  <si>
    <t>11 GAAP Adj. to Revenue (CFR-1, Line 99) 43999</t>
  </si>
  <si>
    <t>12 Net GAAP Revenues (Line 10 minus Line 11) 44999</t>
  </si>
  <si>
    <t xml:space="preserve">Total Adj. Expenses </t>
  </si>
  <si>
    <t>(Sum Lines 1-7 minus 8)</t>
  </si>
  <si>
    <t xml:space="preserve">Adj./Non-Allow. Costs </t>
  </si>
  <si>
    <t xml:space="preserve">Net Agency Admin. </t>
  </si>
  <si>
    <t xml:space="preserve">Property-Provider Paid </t>
  </si>
  <si>
    <t xml:space="preserve">Equipment-Provider Paid </t>
  </si>
  <si>
    <t xml:space="preserve">OTPS </t>
  </si>
  <si>
    <t xml:space="preserve">Fringe Benefits </t>
  </si>
  <si>
    <t xml:space="preserve">Vacation Leave Accruals </t>
  </si>
  <si>
    <t xml:space="preserve">Personal Services </t>
  </si>
  <si>
    <t>Total Personal Services (from CFR-4, Agency Admin.)</t>
  </si>
  <si>
    <t>Audit/Legal/Accounting</t>
  </si>
  <si>
    <t>Office Supplies and Postage</t>
  </si>
  <si>
    <t>Organizational Expense</t>
  </si>
  <si>
    <t>Interest - Working Capital</t>
  </si>
  <si>
    <t>PROGRAM/SITE-PROGRAM ADMIN./LGU ADMIN. (Position Title Codes 100-599 and 700-700-799 series)</t>
  </si>
  <si>
    <t>PROGRAM CODE ** (PROGRAM CODE INDEX)</t>
  </si>
  <si>
    <t>PROGRAM/SITE IDENTIFICATION NUMBER **</t>
  </si>
  <si>
    <t>AGENCY ADMINISTRATION (Position Title Codes 600-699 series) *</t>
  </si>
  <si>
    <t>PROGRAM/SITE NAME</t>
  </si>
  <si>
    <t>PROGRAM/SITE ADDRESS (Line One)</t>
  </si>
  <si>
    <t>PROGRAM/SITE ADDRESS (Line Two)</t>
  </si>
  <si>
    <t>COUNTY CODE</t>
  </si>
  <si>
    <t>Position Title</t>
  </si>
  <si>
    <t>Standard Work Week</t>
  </si>
  <si>
    <t>Other</t>
  </si>
  <si>
    <t>Position
Title Code
Appendix
R</t>
  </si>
  <si>
    <t>Hours Paid</t>
  </si>
  <si>
    <t>FTE</t>
  </si>
  <si>
    <t>Amount Paid</t>
  </si>
  <si>
    <t>Total "Hours Paid", "FTE" and "Amount Paid" for Positions.</t>
  </si>
  <si>
    <t>** For OASAS, program code = service level and program/site = PRU level.</t>
  </si>
  <si>
    <t>Totals are transferred to Schedule CFR-1 Line 16 (Program/Site, Program Administration &amp; LGU Administration), or Schedule CFR-3 Line 1 (Agency Administration).</t>
  </si>
  <si>
    <t>Note: FTE's do not get transferred.</t>
  </si>
  <si>
    <t>* Report Agency Administration in one column on a separate page.</t>
  </si>
  <si>
    <t>Lease/Rental-Vehicle</t>
  </si>
  <si>
    <t>Lease/Rental-Equipment</t>
  </si>
  <si>
    <t>Depreciation-Building/Land Improvements</t>
  </si>
  <si>
    <t>Mortgage Interest</t>
  </si>
  <si>
    <t>Parent Agency Administration Allocation</t>
  </si>
  <si>
    <t>CALCULATION OF OPERATING COSTS *</t>
  </si>
  <si>
    <t>Shared Programs Subtotal</t>
  </si>
  <si>
    <t>Other Programs Subtotal**</t>
  </si>
  <si>
    <t>Total Agency Operating Costs</t>
  </si>
  <si>
    <t>CALCULATION OF RATIO VALUE FACTOR</t>
  </si>
  <si>
    <t>ALLOCATION OF AGENCY ADMINISTRATION USING RATIO VALUE ***</t>
  </si>
  <si>
    <t>Contracted Personal Services</t>
  </si>
  <si>
    <t>*</t>
  </si>
  <si>
    <t>**</t>
  </si>
  <si>
    <t>***</t>
  </si>
  <si>
    <t>****</t>
  </si>
  <si>
    <t>This amount must equal the sum of lines 1 through 4 of column 7 on schedule CFR-2. These amounts are not detailed elsewhere in the CFR and, therefore, will not cross foot to CFR-1.</t>
  </si>
  <si>
    <t>Amount</t>
  </si>
  <si>
    <t>Provide all applicable information. Refer to Appendix R for Position Title Codes and Definitions.</t>
  </si>
  <si>
    <t>Refer to Appendix R for Position Title Codes and definitions.</t>
  </si>
  <si>
    <t>Report only program/site specific positions (Position Title Codes 200-399 series).</t>
  </si>
  <si>
    <t>OCFS</t>
  </si>
  <si>
    <t>Bridges to Health</t>
  </si>
  <si>
    <t>DOH</t>
  </si>
  <si>
    <t>TBI</t>
  </si>
  <si>
    <t>NHTD</t>
  </si>
  <si>
    <t xml:space="preserve">CAH I </t>
  </si>
  <si>
    <t>CAH II</t>
  </si>
  <si>
    <t>Program Code</t>
  </si>
  <si>
    <t>NEW YORK STATE</t>
  </si>
  <si>
    <t>CONSOLIDATED FISCAL REPORT</t>
  </si>
  <si>
    <t>SCHEDULE CFR-1</t>
  </si>
  <si>
    <t>PROGRAM/SITE</t>
  </si>
  <si>
    <t>DATA</t>
  </si>
  <si>
    <t>AGENCY FISCAL</t>
  </si>
  <si>
    <t>SUMMARY</t>
  </si>
  <si>
    <t>Rev. Mar. 2017</t>
  </si>
  <si>
    <t>THE RECONCILIATION SCHEDULE MUST BE COMPLETED WHEN:</t>
  </si>
  <si>
    <t>(1) the expenses and revenues in the CFR do not equal the expenses and revenues in the audited financial statements and</t>
  </si>
  <si>
    <t>(2) the reporting periods of the CFR and financial statements coincide.</t>
  </si>
  <si>
    <t>These amounts are not detailed elsewhere in the CFR and, therefore, will not crossfoot to CFR-1.</t>
  </si>
  <si>
    <t>SCHEDULE CFR-3</t>
  </si>
  <si>
    <t>ADMINISTRATION</t>
  </si>
  <si>
    <t>AGENCY</t>
  </si>
  <si>
    <t>Indicate the standard work week or provide the number of hours in the "other" column.</t>
  </si>
  <si>
    <t>Indicate the applicable staffing category on the line below to which each page applies.</t>
  </si>
  <si>
    <t>SCHEDULE CFR-4</t>
  </si>
  <si>
    <t>PERSONAL</t>
  </si>
  <si>
    <t>SERVICES</t>
  </si>
  <si>
    <t xml:space="preserve">Q </t>
  </si>
  <si>
    <t>SCHEDULE CFR-4A</t>
  </si>
  <si>
    <t>CONTRACTED DIRECT CARE AND CLINICAL</t>
  </si>
  <si>
    <t>mm/dd/yyyy</t>
  </si>
  <si>
    <t>Service Type</t>
  </si>
  <si>
    <t>Program ID Number</t>
  </si>
  <si>
    <t>Rate Code</t>
  </si>
  <si>
    <t>Rate Type</t>
  </si>
  <si>
    <t>Vehicle Adaption</t>
  </si>
  <si>
    <t>Cost</t>
  </si>
  <si>
    <t>Assistive Technology</t>
  </si>
  <si>
    <t>Community Integration Counseling</t>
  </si>
  <si>
    <t>Hourly</t>
  </si>
  <si>
    <t>Independent Living Skills</t>
  </si>
  <si>
    <t>Postive Behavioral Interventions</t>
  </si>
  <si>
    <t>Community Transitional Services</t>
  </si>
  <si>
    <t>Environmental Modifications</t>
  </si>
  <si>
    <t>Nutritonal Counseling Level 1</t>
  </si>
  <si>
    <t>Respite, in Home (1 day max)</t>
  </si>
  <si>
    <t>Daily</t>
  </si>
  <si>
    <t>Respiratory Therapy Level 1</t>
  </si>
  <si>
    <t>Monthly</t>
  </si>
  <si>
    <t>Structured Day Program Level I</t>
  </si>
  <si>
    <t>Peer Mentoring</t>
  </si>
  <si>
    <t>Congregate and Home Delivered Meals</t>
  </si>
  <si>
    <t>Wellness Counseling</t>
  </si>
  <si>
    <t>Home Visits by Medical Personnel</t>
  </si>
  <si>
    <t>Moving Assistance</t>
  </si>
  <si>
    <t>(Assistive Technology) Special/Equipment/Supplies</t>
  </si>
  <si>
    <t>Substance Abuse Program</t>
  </si>
  <si>
    <t>Postive Behavioral and Supports</t>
  </si>
  <si>
    <t>Home and Community Support</t>
  </si>
  <si>
    <t>Structured Day Programs</t>
  </si>
  <si>
    <t>Respite, in Home (24 Hours)</t>
  </si>
  <si>
    <t>Health Care Integration (HCI) regular</t>
  </si>
  <si>
    <t>HCI Enrollment/ Hospitalization Occurance (1-10 days)/ Hospitalization Occuarance (11-30 days)</t>
  </si>
  <si>
    <t>15 minute</t>
  </si>
  <si>
    <t>Supportive Employment</t>
  </si>
  <si>
    <t xml:space="preserve">Immediate Crisis Response Services </t>
  </si>
  <si>
    <t>Intensive In-Home Supports &amp; Services</t>
  </si>
  <si>
    <t>Adaptive and Assistive Equipment</t>
  </si>
  <si>
    <t>Contracts</t>
  </si>
  <si>
    <t>Accessibility Modifications</t>
  </si>
  <si>
    <t>Agency</t>
  </si>
  <si>
    <t>Type Code</t>
  </si>
  <si>
    <t>TID</t>
  </si>
  <si>
    <t>Rate Code Description</t>
  </si>
  <si>
    <t>Program
Name (Short)</t>
  </si>
  <si>
    <t>00011</t>
  </si>
  <si>
    <t>New Agency</t>
  </si>
  <si>
    <t>VHCLE.Adapt</t>
  </si>
  <si>
    <t>Assitv.Tech</t>
  </si>
  <si>
    <t>COMM.Inter.Counsel</t>
  </si>
  <si>
    <t>IND.LVG. Skill</t>
  </si>
  <si>
    <t>Pos.BHV.Intven</t>
  </si>
  <si>
    <t>COMM.Tranit.SRV</t>
  </si>
  <si>
    <t>ENVIRON.MOD</t>
  </si>
  <si>
    <t>NURTI.Cons/Lvl1</t>
  </si>
  <si>
    <t>RESP.Home</t>
  </si>
  <si>
    <t>RESP.THRPY/Lvl1</t>
  </si>
  <si>
    <t>STRUC.Day/Lvl1</t>
  </si>
  <si>
    <t>PEER.Mentor</t>
  </si>
  <si>
    <t>WELLNESS.Counsel</t>
  </si>
  <si>
    <t>HOME.Visit.Med.Person</t>
  </si>
  <si>
    <t>MOVING.Assist</t>
  </si>
  <si>
    <t>IND.LVG.Skill</t>
  </si>
  <si>
    <t>SUB.Abuse</t>
  </si>
  <si>
    <t>Pos.BHV.Suprt</t>
  </si>
  <si>
    <t>Home.COMM.Supp</t>
  </si>
  <si>
    <t>COMM.Trans.SVC</t>
  </si>
  <si>
    <t>STRUC.Day</t>
  </si>
  <si>
    <t>Resp/Home/24</t>
  </si>
  <si>
    <t>HLTH.INTER/HCI</t>
  </si>
  <si>
    <t>HCI.Enroll</t>
  </si>
  <si>
    <t>SEMP</t>
  </si>
  <si>
    <t>Crisis.IMMED.SRV</t>
  </si>
  <si>
    <t>INTENSE.Home.Supp</t>
  </si>
  <si>
    <t>ADAPT.ASSIST</t>
  </si>
  <si>
    <t>ACCESS.MOD</t>
  </si>
  <si>
    <t>Program Name &amp; Code</t>
  </si>
  <si>
    <t>Hours</t>
  </si>
  <si>
    <t>Total - Paid</t>
  </si>
  <si>
    <t>Non-Residential Program/Sites</t>
  </si>
  <si>
    <t>00140</t>
  </si>
  <si>
    <t>Program/Site Square Footage</t>
  </si>
  <si>
    <t>Actual Capacity</t>
  </si>
  <si>
    <t>Contracted Direct Care and Clinical Personal Service (from CFR-4A)</t>
  </si>
  <si>
    <t>Total</t>
  </si>
  <si>
    <t>SCHEDULE CFR-0</t>
  </si>
  <si>
    <t>Contact Information</t>
  </si>
  <si>
    <t>Phone</t>
  </si>
  <si>
    <t>Email</t>
  </si>
  <si>
    <t>Title</t>
  </si>
  <si>
    <t>Name</t>
  </si>
  <si>
    <t>Certified</t>
  </si>
  <si>
    <t>Table of Contents</t>
  </si>
  <si>
    <t>Content</t>
  </si>
  <si>
    <t>CFR_1</t>
  </si>
  <si>
    <t>CFR_2</t>
  </si>
  <si>
    <t>CFR_3</t>
  </si>
  <si>
    <t>CFR_4</t>
  </si>
  <si>
    <t>CFR_4A</t>
  </si>
  <si>
    <t>PROGRAM/SITE DATA</t>
  </si>
  <si>
    <t>AGENCY FISCAL SUMMARY</t>
  </si>
  <si>
    <t>AGENCY ADMINISTRATION</t>
  </si>
  <si>
    <t>CONTRACTED DIRECT CARE AND CLINICAL PERSONAL SERVICE</t>
  </si>
  <si>
    <t>SERVICE</t>
  </si>
  <si>
    <t>PERSONAL SERVICE</t>
  </si>
  <si>
    <t>AGENCY INFO</t>
  </si>
  <si>
    <t>CERTIFICATION</t>
  </si>
  <si>
    <t>Address</t>
  </si>
  <si>
    <t>Full Name</t>
  </si>
  <si>
    <t>OCFS Subtotal</t>
  </si>
  <si>
    <t>TBI Subtotal</t>
  </si>
  <si>
    <t>NHTD Subtotal</t>
  </si>
  <si>
    <t>SCHEDULE CFR-2</t>
  </si>
  <si>
    <t>SRV.Cord.Lvl1</t>
  </si>
  <si>
    <t>Initial Service Coordination/ Trans Level I</t>
  </si>
  <si>
    <t>SRV.Cord.Lvl2</t>
  </si>
  <si>
    <t>Initial Service Coordination/ Trans Level II</t>
  </si>
  <si>
    <t>SRV.Cord.Div</t>
  </si>
  <si>
    <t>Initial Service Coordination/ Diversion</t>
  </si>
  <si>
    <t>Ongo.SRV.Coord</t>
  </si>
  <si>
    <t>Ongoing Service Coordination</t>
  </si>
  <si>
    <t>HCSS/Lvl1</t>
  </si>
  <si>
    <t>HCSS Level 1</t>
  </si>
  <si>
    <t>HCSS/Nurs</t>
  </si>
  <si>
    <t>HCSS Nursing Visit</t>
  </si>
  <si>
    <t>SRV.Coordi.Init</t>
  </si>
  <si>
    <t xml:space="preserve">Service Coordination Initial </t>
  </si>
  <si>
    <t>One Time</t>
  </si>
  <si>
    <t>SRV.Coordi.Month</t>
  </si>
  <si>
    <t>Service Coordination Monthly</t>
  </si>
  <si>
    <t>HCIA</t>
  </si>
  <si>
    <t>Health Care Integration (HCIA) Number of Days must be &gt; or = 11 days but less than 21</t>
  </si>
  <si>
    <t>Half Month</t>
  </si>
  <si>
    <t>Trans.New.HCIA</t>
  </si>
  <si>
    <t>HCIA Transfer to a New HCIA- for case transfers to another HCIA. Number of Days must be &gt;  or = 11 days but less than 21</t>
  </si>
  <si>
    <t>HOSP.1.to.10</t>
  </si>
  <si>
    <t>Hospitalization Occurrence from 1-10 days</t>
  </si>
  <si>
    <t>HOSP.10.to.30</t>
  </si>
  <si>
    <t>Hospitalization Occurrence from 11-30 days</t>
  </si>
  <si>
    <t>FAM.Care.Indiv</t>
  </si>
  <si>
    <t>Family Caregiver Individual</t>
  </si>
  <si>
    <t>FAM.Care.GRP</t>
  </si>
  <si>
    <t>Family Caregiver Group</t>
  </si>
  <si>
    <t>SKL.Build/INDV</t>
  </si>
  <si>
    <t>Skill Building Idividual</t>
  </si>
  <si>
    <t>SKL.Build/GRP</t>
  </si>
  <si>
    <t>Skill Building Group</t>
  </si>
  <si>
    <t>DAY.HAB.INDV</t>
  </si>
  <si>
    <t>Day Habilitation Individual</t>
  </si>
  <si>
    <t>DAY.HAB.GRP</t>
  </si>
  <si>
    <t>Day Habilitation Group</t>
  </si>
  <si>
    <t>SPCL.Need.Comm.INDV</t>
  </si>
  <si>
    <t>Special Needs Community Advocacy &amp; Support Individual</t>
  </si>
  <si>
    <t>SPCL.Need.Comm.GRP</t>
  </si>
  <si>
    <t>Special Needs Community Advocacy &amp; Support Group</t>
  </si>
  <si>
    <t>PRE.VOC.INDV</t>
  </si>
  <si>
    <t>Prevocational Services Individual</t>
  </si>
  <si>
    <t>PRE.VOC.GRP</t>
  </si>
  <si>
    <t>Prevocational Services Group</t>
  </si>
  <si>
    <t>RESP.LESS.4</t>
  </si>
  <si>
    <t>Respite Services less than 4 hours per day</t>
  </si>
  <si>
    <t>RESP.MORE.4</t>
  </si>
  <si>
    <t>Respite Services more than 4 hours per day</t>
  </si>
  <si>
    <t>Crisis.AVOID.MGMT.INDV</t>
  </si>
  <si>
    <t>Crisis Advoidance &amp; Management Training Individual</t>
  </si>
  <si>
    <t>Crisis.AVOID.MGMT.GRP</t>
  </si>
  <si>
    <t>Crisis Advoidance &amp; Management Training Group</t>
  </si>
  <si>
    <t>Crisis.RESP.Less.4</t>
  </si>
  <si>
    <t>Crisis Respite- Less than 4 hours per day</t>
  </si>
  <si>
    <t>Crisis.RESP.More.4</t>
  </si>
  <si>
    <t xml:space="preserve"> Crisis Respite- More than 4 hours per day</t>
  </si>
  <si>
    <t>Count</t>
  </si>
  <si>
    <t>Short</t>
  </si>
  <si>
    <t>Rate</t>
  </si>
  <si>
    <t>Type</t>
  </si>
  <si>
    <t>Select</t>
  </si>
  <si>
    <t>Program Name</t>
  </si>
  <si>
    <t>Tab</t>
  </si>
  <si>
    <t>Date</t>
  </si>
  <si>
    <t>Program ID</t>
  </si>
  <si>
    <t>`</t>
  </si>
  <si>
    <t>Ass.Tech/Spec/Equip/Suppl</t>
  </si>
  <si>
    <t>Congr.Home.Dev.Meal</t>
  </si>
  <si>
    <t>Shared
Program
Total</t>
  </si>
  <si>
    <t>Other Programs Total</t>
  </si>
  <si>
    <t>CAH II Total</t>
  </si>
  <si>
    <t>CAH.Case.Mgmt.Lvl1</t>
  </si>
  <si>
    <t>Case Management</t>
  </si>
  <si>
    <t>15 minutes</t>
  </si>
  <si>
    <t>CAH.PC.Family Education</t>
  </si>
  <si>
    <t>Family Palliative Care Education (Training)</t>
  </si>
  <si>
    <t>30 minutes</t>
  </si>
  <si>
    <t>CAH.PC.Bereavement Srv</t>
  </si>
  <si>
    <t>Bereavement Services</t>
  </si>
  <si>
    <t>CAH.PC.Massage Therapy</t>
  </si>
  <si>
    <t>Massage Therapy</t>
  </si>
  <si>
    <t>CAH.PC.Expressive Ther</t>
  </si>
  <si>
    <t>Expressive Therapy</t>
  </si>
  <si>
    <t>CAH.Case.Mgmt.Lvl2</t>
  </si>
  <si>
    <t>Provider ID</t>
  </si>
  <si>
    <t>For each state agency, the sum of agency administration allocated to each program/site on CFR-1, line 49, must equal the agency administration calculated below.</t>
  </si>
  <si>
    <t>CALCULATION OF ADJUSTED RATIO VALUE FACTOR ****</t>
  </si>
  <si>
    <t>The adjusted ratio value factor for each State Agency should appear in the item description column of that State Agency specific CFR-1, line 49.</t>
  </si>
  <si>
    <t>PROGRAM/SITE-PROGRAM ADMIN.(Position Title Codes 100-599 and 700-700-799 series)</t>
  </si>
  <si>
    <t>Totals are transferred to Schedule CFR-1 Line 14 (Program/Site, Program Administration), or Schedule CFR-3 Line 1 (Agency Administration).</t>
  </si>
  <si>
    <t>Totals are transferred to Schedule CFR-1 Line 27 (Program/Site).</t>
  </si>
  <si>
    <t>OCFS Adjusted Subtotal</t>
  </si>
  <si>
    <t>Calculation of Adjusted Operating Costs (Wihin State Agency)</t>
  </si>
  <si>
    <t>TBI Adjusted Subtotal</t>
  </si>
  <si>
    <t>NHTD Adjusted Subtotal</t>
  </si>
  <si>
    <t>Shared Programs Adjusted Subtotal</t>
  </si>
  <si>
    <t>CAH I &amp; II</t>
  </si>
  <si>
    <t>CAH I &amp; II Total</t>
  </si>
  <si>
    <t>CAH I &amp; II Subtotal</t>
  </si>
  <si>
    <t>CAH I &amp; II Allocation (Line 44 x line 51)</t>
  </si>
  <si>
    <t>CAH I &amp; II Adjusted Subtotal</t>
  </si>
  <si>
    <t xml:space="preserve"> </t>
  </si>
  <si>
    <t>Provider ID 2</t>
  </si>
  <si>
    <t>Agency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</si>
</sst>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0000"/>
    <numFmt numFmtId="165" formatCode="00"/>
    <numFmt numFmtId="166" formatCode="_(* #,##0_);_(* \(#,##0\);_(* &quot;-&quot;??_);_(@_)"/>
    <numFmt numFmtId="167" formatCode="_(* #,##0.000000_);_(* \(#,##0.00000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2"/>
      <name val="Arial"/>
      <family val="2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0" tint="-0.499984740745262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 tint="0.1499984740745262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0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3" xfId="0" applyFont="1" applyBorder="1" applyAlignment="1">
      <alignment horizontal="right" vertical="center" indent="2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1" fillId="11" borderId="10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indent="1"/>
    </xf>
    <xf numFmtId="0" fontId="4" fillId="2" borderId="22" xfId="0" applyFont="1" applyFill="1" applyBorder="1" applyAlignment="1">
      <alignment horizontal="left" vertical="center" indent="1"/>
    </xf>
    <xf numFmtId="0" fontId="4" fillId="2" borderId="43" xfId="0" applyFont="1" applyFill="1" applyBorder="1" applyAlignment="1">
      <alignment horizontal="left" vertical="center" indent="1"/>
    </xf>
    <xf numFmtId="0" fontId="4" fillId="10" borderId="3" xfId="0" applyFont="1" applyFill="1" applyBorder="1" applyAlignment="1">
      <alignment vertical="center"/>
    </xf>
    <xf numFmtId="0" fontId="1" fillId="10" borderId="3" xfId="0" applyFont="1" applyFill="1" applyBorder="1" applyAlignment="1">
      <alignment vertical="center"/>
    </xf>
    <xf numFmtId="0" fontId="1" fillId="11" borderId="1" xfId="0" applyFont="1" applyFill="1" applyBorder="1" applyAlignment="1">
      <alignment horizontal="center" vertical="center" wrapText="1"/>
    </xf>
    <xf numFmtId="0" fontId="1" fillId="12" borderId="52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12" borderId="25" xfId="0" applyFont="1" applyFill="1" applyBorder="1" applyAlignment="1">
      <alignment vertical="center"/>
    </xf>
    <xf numFmtId="0" fontId="1" fillId="12" borderId="23" xfId="0" applyFont="1" applyFill="1" applyBorder="1" applyAlignment="1">
      <alignment vertical="center"/>
    </xf>
    <xf numFmtId="0" fontId="1" fillId="12" borderId="15" xfId="0" applyFont="1" applyFill="1" applyBorder="1" applyAlignment="1">
      <alignment vertical="center"/>
    </xf>
    <xf numFmtId="0" fontId="1" fillId="14" borderId="3" xfId="0" applyFont="1" applyFill="1" applyBorder="1" applyAlignment="1">
      <alignment vertical="center"/>
    </xf>
    <xf numFmtId="0" fontId="1" fillId="14" borderId="2" xfId="0" applyFont="1" applyFill="1" applyBorder="1" applyAlignment="1">
      <alignment vertical="center"/>
    </xf>
    <xf numFmtId="0" fontId="1" fillId="14" borderId="4" xfId="0" applyFont="1" applyFill="1" applyBorder="1" applyAlignment="1">
      <alignment vertical="center"/>
    </xf>
    <xf numFmtId="0" fontId="1" fillId="14" borderId="25" xfId="0" applyFont="1" applyFill="1" applyBorder="1" applyAlignment="1">
      <alignment vertical="center"/>
    </xf>
    <xf numFmtId="0" fontId="1" fillId="14" borderId="23" xfId="0" applyFont="1" applyFill="1" applyBorder="1" applyAlignment="1">
      <alignment vertical="center"/>
    </xf>
    <xf numFmtId="0" fontId="1" fillId="14" borderId="15" xfId="0" applyFont="1" applyFill="1" applyBorder="1" applyAlignment="1">
      <alignment vertical="center"/>
    </xf>
    <xf numFmtId="0" fontId="1" fillId="14" borderId="26" xfId="0" applyFont="1" applyFill="1" applyBorder="1" applyAlignment="1">
      <alignment vertical="center"/>
    </xf>
    <xf numFmtId="0" fontId="1" fillId="14" borderId="27" xfId="0" applyFont="1" applyFill="1" applyBorder="1" applyAlignment="1">
      <alignment vertical="center"/>
    </xf>
    <xf numFmtId="0" fontId="1" fillId="14" borderId="28" xfId="0" applyFont="1" applyFill="1" applyBorder="1" applyAlignment="1">
      <alignment horizontal="right" vertical="center"/>
    </xf>
    <xf numFmtId="0" fontId="1" fillId="14" borderId="34" xfId="0" applyFont="1" applyFill="1" applyBorder="1" applyAlignment="1">
      <alignment vertical="center"/>
    </xf>
    <xf numFmtId="0" fontId="1" fillId="14" borderId="0" xfId="0" applyFont="1" applyFill="1" applyBorder="1" applyAlignment="1">
      <alignment vertical="center"/>
    </xf>
    <xf numFmtId="0" fontId="1" fillId="14" borderId="49" xfId="0" applyFont="1" applyFill="1" applyBorder="1" applyAlignment="1">
      <alignment vertical="center"/>
    </xf>
    <xf numFmtId="0" fontId="8" fillId="14" borderId="34" xfId="0" applyFont="1" applyFill="1" applyBorder="1" applyAlignment="1">
      <alignment vertical="center"/>
    </xf>
    <xf numFmtId="0" fontId="8" fillId="14" borderId="0" xfId="0" applyFont="1" applyFill="1" applyBorder="1" applyAlignment="1">
      <alignment vertical="center"/>
    </xf>
    <xf numFmtId="0" fontId="8" fillId="14" borderId="29" xfId="0" applyFont="1" applyFill="1" applyBorder="1" applyAlignment="1">
      <alignment vertical="center"/>
    </xf>
    <xf numFmtId="0" fontId="1" fillId="14" borderId="30" xfId="0" applyFont="1" applyFill="1" applyBorder="1" applyAlignment="1">
      <alignment vertical="center"/>
    </xf>
    <xf numFmtId="0" fontId="8" fillId="14" borderId="30" xfId="0" applyFont="1" applyFill="1" applyBorder="1" applyAlignment="1">
      <alignment vertical="center"/>
    </xf>
    <xf numFmtId="0" fontId="1" fillId="14" borderId="35" xfId="0" applyFont="1" applyFill="1" applyBorder="1" applyAlignment="1">
      <alignment horizontal="right" vertical="center"/>
    </xf>
    <xf numFmtId="0" fontId="1" fillId="14" borderId="7" xfId="0" applyFont="1" applyFill="1" applyBorder="1" applyAlignment="1">
      <alignment vertical="center"/>
    </xf>
    <xf numFmtId="0" fontId="1" fillId="14" borderId="8" xfId="0" applyFont="1" applyFill="1" applyBorder="1" applyAlignment="1">
      <alignment vertical="center"/>
    </xf>
    <xf numFmtId="0" fontId="1" fillId="14" borderId="9" xfId="0" applyFont="1" applyFill="1" applyBorder="1" applyAlignment="1">
      <alignment horizontal="center" vertical="center"/>
    </xf>
    <xf numFmtId="0" fontId="1" fillId="14" borderId="24" xfId="0" applyFont="1" applyFill="1" applyBorder="1" applyAlignment="1">
      <alignment horizontal="center" vertical="center"/>
    </xf>
    <xf numFmtId="0" fontId="1" fillId="14" borderId="0" xfId="0" applyFont="1" applyFill="1" applyAlignment="1">
      <alignment vertical="center"/>
    </xf>
    <xf numFmtId="0" fontId="1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vertical="center"/>
    </xf>
    <xf numFmtId="14" fontId="1" fillId="14" borderId="0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vertical="center"/>
    </xf>
    <xf numFmtId="0" fontId="1" fillId="8" borderId="3" xfId="0" applyFont="1" applyFill="1" applyBorder="1" applyAlignment="1">
      <alignment vertical="center"/>
    </xf>
    <xf numFmtId="0" fontId="1" fillId="8" borderId="4" xfId="0" applyFont="1" applyFill="1" applyBorder="1" applyAlignment="1">
      <alignment vertical="center"/>
    </xf>
    <xf numFmtId="0" fontId="1" fillId="9" borderId="13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left" vertical="center" indent="1"/>
    </xf>
    <xf numFmtId="0" fontId="1" fillId="7" borderId="30" xfId="0" applyFont="1" applyFill="1" applyBorder="1" applyAlignment="1">
      <alignment vertical="center"/>
    </xf>
    <xf numFmtId="0" fontId="1" fillId="7" borderId="2" xfId="0" applyFont="1" applyFill="1" applyBorder="1" applyAlignment="1">
      <alignment horizontal="left" vertical="center" indent="1"/>
    </xf>
    <xf numFmtId="0" fontId="1" fillId="7" borderId="3" xfId="0" applyFont="1" applyFill="1" applyBorder="1" applyAlignment="1">
      <alignment vertical="center"/>
    </xf>
    <xf numFmtId="0" fontId="1" fillId="7" borderId="7" xfId="0" applyFont="1" applyFill="1" applyBorder="1" applyAlignment="1">
      <alignment horizontal="left" vertical="center" indent="1"/>
    </xf>
    <xf numFmtId="0" fontId="1" fillId="7" borderId="8" xfId="0" applyFont="1" applyFill="1" applyBorder="1" applyAlignment="1">
      <alignment vertical="center"/>
    </xf>
    <xf numFmtId="0" fontId="1" fillId="12" borderId="26" xfId="0" applyFont="1" applyFill="1" applyBorder="1" applyAlignment="1">
      <alignment vertical="center"/>
    </xf>
    <xf numFmtId="0" fontId="1" fillId="12" borderId="27" xfId="0" applyFont="1" applyFill="1" applyBorder="1" applyAlignment="1">
      <alignment vertical="center"/>
    </xf>
    <xf numFmtId="0" fontId="1" fillId="12" borderId="27" xfId="0" applyFont="1" applyFill="1" applyBorder="1" applyAlignment="1">
      <alignment horizontal="center" vertical="center"/>
    </xf>
    <xf numFmtId="0" fontId="1" fillId="12" borderId="28" xfId="0" applyFont="1" applyFill="1" applyBorder="1" applyAlignment="1">
      <alignment vertical="center"/>
    </xf>
    <xf numFmtId="0" fontId="1" fillId="12" borderId="23" xfId="0" applyFont="1" applyFill="1" applyBorder="1" applyAlignment="1">
      <alignment horizontal="center" vertical="center"/>
    </xf>
    <xf numFmtId="0" fontId="1" fillId="12" borderId="34" xfId="0" applyFont="1" applyFill="1" applyBorder="1" applyAlignment="1">
      <alignment vertical="center" wrapText="1"/>
    </xf>
    <xf numFmtId="0" fontId="1" fillId="12" borderId="36" xfId="0" applyFont="1" applyFill="1" applyBorder="1" applyAlignment="1">
      <alignment vertical="center"/>
    </xf>
    <xf numFmtId="0" fontId="1" fillId="14" borderId="27" xfId="0" applyFont="1" applyFill="1" applyBorder="1" applyAlignment="1">
      <alignment horizontal="center" vertical="center"/>
    </xf>
    <xf numFmtId="0" fontId="1" fillId="14" borderId="28" xfId="0" applyFont="1" applyFill="1" applyBorder="1" applyAlignment="1">
      <alignment vertical="center"/>
    </xf>
    <xf numFmtId="0" fontId="1" fillId="14" borderId="29" xfId="0" applyFont="1" applyFill="1" applyBorder="1" applyAlignment="1">
      <alignment vertical="center"/>
    </xf>
    <xf numFmtId="0" fontId="1" fillId="14" borderId="35" xfId="0" applyFont="1" applyFill="1" applyBorder="1" applyAlignment="1">
      <alignment vertical="center"/>
    </xf>
    <xf numFmtId="14" fontId="1" fillId="14" borderId="27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vertical="center"/>
    </xf>
    <xf numFmtId="0" fontId="1" fillId="7" borderId="19" xfId="0" applyFont="1" applyFill="1" applyBorder="1" applyAlignment="1">
      <alignment vertical="center"/>
    </xf>
    <xf numFmtId="0" fontId="4" fillId="14" borderId="36" xfId="0" applyFont="1" applyFill="1" applyBorder="1" applyAlignment="1">
      <alignment vertical="center"/>
    </xf>
    <xf numFmtId="0" fontId="1" fillId="14" borderId="32" xfId="0" applyFont="1" applyFill="1" applyBorder="1" applyAlignment="1">
      <alignment vertical="center"/>
    </xf>
    <xf numFmtId="0" fontId="1" fillId="14" borderId="32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vertical="center"/>
    </xf>
    <xf numFmtId="14" fontId="2" fillId="2" borderId="10" xfId="0" applyNumberFormat="1" applyFont="1" applyFill="1" applyBorder="1" applyAlignment="1">
      <alignment vertical="center"/>
    </xf>
    <xf numFmtId="14" fontId="1" fillId="2" borderId="11" xfId="0" applyNumberFormat="1" applyFont="1" applyFill="1" applyBorder="1" applyAlignment="1">
      <alignment vertical="center"/>
    </xf>
    <xf numFmtId="43" fontId="1" fillId="0" borderId="1" xfId="1" applyFont="1" applyBorder="1" applyAlignment="1">
      <alignment vertical="center"/>
    </xf>
    <xf numFmtId="0" fontId="0" fillId="0" borderId="0" xfId="0" applyAlignment="1">
      <alignment vertical="top"/>
    </xf>
    <xf numFmtId="0" fontId="6" fillId="2" borderId="53" xfId="0" applyFont="1" applyFill="1" applyBorder="1" applyAlignment="1">
      <alignment vertical="top"/>
    </xf>
    <xf numFmtId="0" fontId="1" fillId="14" borderId="3" xfId="0" applyFont="1" applyFill="1" applyBorder="1" applyAlignment="1">
      <alignment horizontal="center" vertical="center"/>
    </xf>
    <xf numFmtId="0" fontId="4" fillId="14" borderId="26" xfId="0" applyFont="1" applyFill="1" applyBorder="1" applyAlignment="1">
      <alignment vertical="center"/>
    </xf>
    <xf numFmtId="0" fontId="9" fillId="14" borderId="2" xfId="0" applyFont="1" applyFill="1" applyBorder="1" applyProtection="1"/>
    <xf numFmtId="0" fontId="1" fillId="4" borderId="33" xfId="0" applyFont="1" applyFill="1" applyBorder="1" applyAlignment="1">
      <alignment vertical="center"/>
    </xf>
    <xf numFmtId="0" fontId="1" fillId="4" borderId="30" xfId="0" applyFont="1" applyFill="1" applyBorder="1" applyAlignment="1">
      <alignment vertical="center"/>
    </xf>
    <xf numFmtId="0" fontId="1" fillId="4" borderId="3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4" fillId="2" borderId="50" xfId="0" applyFont="1" applyFill="1" applyBorder="1" applyAlignment="1">
      <alignment horizontal="left" vertical="center" indent="1"/>
    </xf>
    <xf numFmtId="0" fontId="1" fillId="2" borderId="51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 indent="1"/>
    </xf>
    <xf numFmtId="0" fontId="1" fillId="2" borderId="13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14" borderId="58" xfId="0" applyFont="1" applyFill="1" applyBorder="1" applyAlignment="1">
      <alignment horizontal="center" vertical="center"/>
    </xf>
    <xf numFmtId="0" fontId="1" fillId="14" borderId="58" xfId="0" applyFont="1" applyFill="1" applyBorder="1" applyAlignment="1">
      <alignment vertical="center"/>
    </xf>
    <xf numFmtId="14" fontId="1" fillId="14" borderId="58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0" borderId="23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quotePrefix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2" borderId="59" xfId="0" applyFont="1" applyFill="1" applyBorder="1" applyAlignment="1">
      <alignment vertical="center"/>
    </xf>
    <xf numFmtId="14" fontId="1" fillId="0" borderId="12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 applyProtection="1">
      <alignment horizontal="center" vertical="center"/>
      <protection locked="0"/>
    </xf>
    <xf numFmtId="14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4" fillId="0" borderId="21" xfId="0" applyFont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14" borderId="60" xfId="0" applyFont="1" applyFill="1" applyBorder="1" applyAlignment="1">
      <alignment horizontal="center" vertical="center"/>
    </xf>
    <xf numFmtId="0" fontId="10" fillId="14" borderId="18" xfId="0" applyFont="1" applyFill="1" applyBorder="1" applyAlignment="1">
      <alignment horizontal="center" vertical="center" wrapText="1"/>
    </xf>
    <xf numFmtId="0" fontId="10" fillId="14" borderId="1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14" borderId="60" xfId="0" applyFont="1" applyFill="1" applyBorder="1" applyAlignment="1">
      <alignment horizontal="center" vertical="center" wrapText="1"/>
    </xf>
    <xf numFmtId="0" fontId="1" fillId="14" borderId="61" xfId="0" applyFont="1" applyFill="1" applyBorder="1" applyAlignment="1">
      <alignment horizontal="center" vertical="center"/>
    </xf>
    <xf numFmtId="0" fontId="1" fillId="12" borderId="5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/>
    </xf>
    <xf numFmtId="43" fontId="1" fillId="0" borderId="10" xfId="1" applyFont="1" applyBorder="1" applyAlignment="1">
      <alignment vertical="center"/>
    </xf>
    <xf numFmtId="43" fontId="1" fillId="0" borderId="11" xfId="1" applyFont="1" applyBorder="1" applyAlignment="1">
      <alignment vertical="center"/>
    </xf>
    <xf numFmtId="43" fontId="1" fillId="0" borderId="12" xfId="1" applyFont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166" fontId="1" fillId="0" borderId="7" xfId="1" applyNumberFormat="1" applyFont="1" applyBorder="1" applyAlignment="1">
      <alignment vertical="center"/>
    </xf>
    <xf numFmtId="43" fontId="1" fillId="0" borderId="52" xfId="1" applyFont="1" applyBorder="1" applyAlignment="1">
      <alignment vertical="center"/>
    </xf>
    <xf numFmtId="166" fontId="1" fillId="0" borderId="2" xfId="1" applyNumberFormat="1" applyFont="1" applyBorder="1" applyAlignment="1">
      <alignment vertical="center"/>
    </xf>
    <xf numFmtId="166" fontId="1" fillId="0" borderId="29" xfId="1" applyNumberFormat="1" applyFont="1" applyBorder="1" applyAlignment="1">
      <alignment vertical="center"/>
    </xf>
    <xf numFmtId="43" fontId="1" fillId="0" borderId="38" xfId="1" applyFont="1" applyBorder="1" applyAlignment="1">
      <alignment vertical="center"/>
    </xf>
    <xf numFmtId="0" fontId="4" fillId="10" borderId="21" xfId="0" applyFont="1" applyFill="1" applyBorder="1" applyAlignment="1">
      <alignment vertical="center"/>
    </xf>
    <xf numFmtId="0" fontId="1" fillId="11" borderId="19" xfId="0" applyFont="1" applyFill="1" applyBorder="1" applyAlignment="1">
      <alignment horizontal="center" vertical="center" wrapText="1"/>
    </xf>
    <xf numFmtId="0" fontId="4" fillId="14" borderId="60" xfId="0" applyFont="1" applyFill="1" applyBorder="1" applyAlignment="1">
      <alignment vertical="center"/>
    </xf>
    <xf numFmtId="0" fontId="10" fillId="14" borderId="18" xfId="0" applyFont="1" applyFill="1" applyBorder="1" applyAlignment="1">
      <alignment horizontal="right" vertical="center"/>
    </xf>
    <xf numFmtId="0" fontId="1" fillId="0" borderId="11" xfId="0" quotePrefix="1" applyFont="1" applyBorder="1" applyAlignment="1">
      <alignment horizontal="center" vertical="center"/>
    </xf>
    <xf numFmtId="43" fontId="1" fillId="0" borderId="1" xfId="1" applyFont="1" applyBorder="1" applyAlignment="1" applyProtection="1">
      <alignment horizontal="right" vertical="center"/>
    </xf>
    <xf numFmtId="43" fontId="1" fillId="0" borderId="1" xfId="1" applyFont="1" applyBorder="1" applyAlignment="1" applyProtection="1">
      <alignment horizontal="right" vertical="center"/>
      <protection locked="0"/>
    </xf>
    <xf numFmtId="43" fontId="1" fillId="0" borderId="1" xfId="0" applyNumberFormat="1" applyFont="1" applyBorder="1" applyAlignment="1" applyProtection="1">
      <alignment horizontal="right" vertical="center"/>
    </xf>
    <xf numFmtId="0" fontId="1" fillId="7" borderId="26" xfId="0" applyFont="1" applyFill="1" applyBorder="1" applyAlignment="1">
      <alignment horizontal="left" vertical="center" indent="1"/>
    </xf>
    <xf numFmtId="0" fontId="1" fillId="7" borderId="27" xfId="0" applyFont="1" applyFill="1" applyBorder="1" applyAlignment="1">
      <alignment vertical="center"/>
    </xf>
    <xf numFmtId="43" fontId="1" fillId="2" borderId="10" xfId="1" applyFont="1" applyFill="1" applyBorder="1" applyAlignment="1">
      <alignment horizontal="center" vertical="center"/>
    </xf>
    <xf numFmtId="43" fontId="1" fillId="7" borderId="1" xfId="1" applyFont="1" applyFill="1" applyBorder="1" applyAlignment="1">
      <alignment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horizontal="center" vertical="center"/>
    </xf>
    <xf numFmtId="0" fontId="1" fillId="14" borderId="61" xfId="0" applyFont="1" applyFill="1" applyBorder="1" applyAlignment="1">
      <alignment vertical="center"/>
    </xf>
    <xf numFmtId="0" fontId="4" fillId="14" borderId="61" xfId="0" applyFont="1" applyFill="1" applyBorder="1" applyAlignment="1">
      <alignment horizontal="left" vertical="center" indent="1"/>
    </xf>
    <xf numFmtId="0" fontId="1" fillId="7" borderId="63" xfId="0" applyFont="1" applyFill="1" applyBorder="1" applyAlignment="1">
      <alignment horizontal="left" vertical="center" indent="1"/>
    </xf>
    <xf numFmtId="0" fontId="1" fillId="7" borderId="64" xfId="0" applyFont="1" applyFill="1" applyBorder="1" applyAlignment="1">
      <alignment horizontal="left" indent="1"/>
    </xf>
    <xf numFmtId="0" fontId="4" fillId="2" borderId="65" xfId="0" applyFont="1" applyFill="1" applyBorder="1" applyAlignment="1">
      <alignment horizontal="left" vertical="center" indent="1"/>
    </xf>
    <xf numFmtId="0" fontId="4" fillId="2" borderId="66" xfId="0" applyFont="1" applyFill="1" applyBorder="1" applyAlignment="1">
      <alignment vertical="center"/>
    </xf>
    <xf numFmtId="0" fontId="4" fillId="2" borderId="66" xfId="0" applyFont="1" applyFill="1" applyBorder="1" applyAlignment="1">
      <alignment horizontal="left" vertical="center" indent="1"/>
    </xf>
    <xf numFmtId="0" fontId="4" fillId="2" borderId="67" xfId="0" applyFont="1" applyFill="1" applyBorder="1" applyAlignment="1">
      <alignment vertical="center"/>
    </xf>
    <xf numFmtId="0" fontId="1" fillId="11" borderId="20" xfId="0" applyFont="1" applyFill="1" applyBorder="1" applyAlignment="1">
      <alignment horizontal="center" vertical="center"/>
    </xf>
    <xf numFmtId="0" fontId="1" fillId="11" borderId="38" xfId="0" applyFont="1" applyFill="1" applyBorder="1" applyAlignment="1">
      <alignment horizontal="center" vertical="center"/>
    </xf>
    <xf numFmtId="14" fontId="1" fillId="0" borderId="12" xfId="0" applyNumberFormat="1" applyFont="1" applyBorder="1" applyAlignment="1" applyProtection="1">
      <alignment horizontal="center" vertical="center"/>
    </xf>
    <xf numFmtId="14" fontId="1" fillId="0" borderId="14" xfId="0" applyNumberFormat="1" applyFont="1" applyBorder="1" applyAlignment="1" applyProtection="1">
      <alignment horizontal="center" vertical="center"/>
    </xf>
    <xf numFmtId="0" fontId="13" fillId="2" borderId="0" xfId="0" applyFont="1" applyFill="1" applyAlignment="1">
      <alignment horizontal="center" vertical="center"/>
    </xf>
    <xf numFmtId="14" fontId="1" fillId="2" borderId="10" xfId="0" applyNumberFormat="1" applyFont="1" applyFill="1" applyBorder="1" applyAlignment="1">
      <alignment vertical="center"/>
    </xf>
    <xf numFmtId="0" fontId="1" fillId="0" borderId="0" xfId="0" applyFont="1"/>
    <xf numFmtId="0" fontId="14" fillId="2" borderId="38" xfId="2" applyFont="1" applyFill="1" applyBorder="1" applyAlignment="1">
      <alignment horizontal="left" indent="1"/>
    </xf>
    <xf numFmtId="0" fontId="14" fillId="2" borderId="11" xfId="2" applyFont="1" applyFill="1" applyBorder="1" applyAlignment="1">
      <alignment horizontal="left" indent="1"/>
    </xf>
    <xf numFmtId="0" fontId="14" fillId="2" borderId="14" xfId="2" applyFont="1" applyFill="1" applyBorder="1" applyAlignment="1">
      <alignment horizontal="left" indent="1"/>
    </xf>
    <xf numFmtId="0" fontId="1" fillId="0" borderId="2" xfId="0" applyFont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center" vertical="top"/>
    </xf>
    <xf numFmtId="0" fontId="1" fillId="12" borderId="51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14" borderId="60" xfId="0" applyFont="1" applyFill="1" applyBorder="1" applyAlignment="1">
      <alignment horizontal="center" vertical="center"/>
    </xf>
    <xf numFmtId="43" fontId="1" fillId="0" borderId="19" xfId="1" applyFont="1" applyBorder="1" applyAlignment="1" applyProtection="1">
      <alignment horizontal="right" vertical="center"/>
    </xf>
    <xf numFmtId="43" fontId="1" fillId="0" borderId="19" xfId="1" applyFont="1" applyBorder="1" applyAlignment="1" applyProtection="1">
      <alignment horizontal="right" vertical="center"/>
      <protection locked="0"/>
    </xf>
    <xf numFmtId="43" fontId="1" fillId="3" borderId="19" xfId="1" applyFont="1" applyFill="1" applyBorder="1" applyAlignment="1" applyProtection="1">
      <alignment horizontal="right" vertical="center"/>
    </xf>
    <xf numFmtId="0" fontId="1" fillId="3" borderId="19" xfId="0" applyFont="1" applyFill="1" applyBorder="1" applyAlignment="1" applyProtection="1">
      <alignment horizontal="center" vertical="center"/>
    </xf>
    <xf numFmtId="43" fontId="4" fillId="10" borderId="19" xfId="1" applyFont="1" applyFill="1" applyBorder="1" applyAlignment="1" applyProtection="1">
      <alignment horizontal="right" vertical="center"/>
    </xf>
    <xf numFmtId="0" fontId="1" fillId="16" borderId="0" xfId="0" applyFont="1" applyFill="1" applyAlignment="1">
      <alignment vertical="center"/>
    </xf>
    <xf numFmtId="0" fontId="1" fillId="16" borderId="0" xfId="0" applyFont="1" applyFill="1" applyBorder="1" applyAlignment="1">
      <alignment horizontal="left" vertical="center"/>
    </xf>
    <xf numFmtId="0" fontId="1" fillId="16" borderId="0" xfId="0" applyFont="1" applyFill="1" applyBorder="1" applyAlignment="1">
      <alignment vertical="center"/>
    </xf>
    <xf numFmtId="0" fontId="1" fillId="16" borderId="0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5" fillId="14" borderId="0" xfId="0" applyFont="1" applyFill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17" borderId="0" xfId="0" applyNumberFormat="1" applyFont="1" applyFill="1" applyAlignment="1">
      <alignment horizontal="center" vertical="center"/>
    </xf>
    <xf numFmtId="0" fontId="2" fillId="8" borderId="53" xfId="0" applyFont="1" applyFill="1" applyBorder="1" applyAlignment="1">
      <alignment horizontal="left" vertical="center"/>
    </xf>
    <xf numFmtId="165" fontId="2" fillId="8" borderId="53" xfId="0" applyNumberFormat="1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165" fontId="2" fillId="9" borderId="16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65" fontId="2" fillId="9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4" fontId="16" fillId="9" borderId="54" xfId="0" applyNumberFormat="1" applyFont="1" applyFill="1" applyBorder="1" applyAlignment="1">
      <alignment horizontal="center" vertical="center" wrapText="1"/>
    </xf>
    <xf numFmtId="164" fontId="16" fillId="0" borderId="57" xfId="0" applyNumberFormat="1" applyFont="1" applyBorder="1" applyAlignment="1">
      <alignment horizontal="center" vertical="center" wrapText="1"/>
    </xf>
    <xf numFmtId="164" fontId="16" fillId="0" borderId="59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5" fontId="16" fillId="0" borderId="14" xfId="0" applyNumberFormat="1" applyFont="1" applyBorder="1" applyAlignment="1">
      <alignment horizontal="center" vertical="center" wrapText="1"/>
    </xf>
    <xf numFmtId="0" fontId="16" fillId="0" borderId="56" xfId="0" applyFont="1" applyBorder="1" applyAlignment="1">
      <alignment horizontal="left" vertical="center"/>
    </xf>
    <xf numFmtId="0" fontId="16" fillId="0" borderId="55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9" borderId="1" xfId="0" applyFont="1" applyFill="1" applyBorder="1" applyAlignment="1">
      <alignment vertical="center"/>
    </xf>
    <xf numFmtId="164" fontId="2" fillId="9" borderId="1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" fillId="14" borderId="0" xfId="0" applyFont="1" applyFill="1" applyBorder="1" applyAlignment="1">
      <alignment horizontal="right" vertical="center"/>
    </xf>
    <xf numFmtId="0" fontId="1" fillId="0" borderId="30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16" fillId="9" borderId="13" xfId="0" applyFont="1" applyFill="1" applyBorder="1" applyAlignment="1">
      <alignment horizontal="center" vertical="center" wrapText="1"/>
    </xf>
    <xf numFmtId="165" fontId="16" fillId="9" borderId="13" xfId="0" applyNumberFormat="1" applyFont="1" applyFill="1" applyBorder="1" applyAlignment="1">
      <alignment horizontal="center" vertical="center" wrapText="1"/>
    </xf>
    <xf numFmtId="0" fontId="2" fillId="14" borderId="41" xfId="0" applyFont="1" applyFill="1" applyBorder="1"/>
    <xf numFmtId="0" fontId="2" fillId="14" borderId="32" xfId="0" applyFont="1" applyFill="1" applyBorder="1"/>
    <xf numFmtId="0" fontId="1" fillId="2" borderId="33" xfId="0" applyFont="1" applyFill="1" applyBorder="1" applyAlignment="1"/>
    <xf numFmtId="0" fontId="1" fillId="2" borderId="21" xfId="0" applyFont="1" applyFill="1" applyBorder="1" applyAlignment="1"/>
    <xf numFmtId="0" fontId="1" fillId="2" borderId="22" xfId="0" applyFont="1" applyFill="1" applyBorder="1" applyAlignment="1"/>
    <xf numFmtId="0" fontId="16" fillId="14" borderId="68" xfId="0" applyFont="1" applyFill="1" applyBorder="1" applyAlignment="1">
      <alignment horizontal="center" vertical="center" wrapText="1"/>
    </xf>
    <xf numFmtId="0" fontId="16" fillId="14" borderId="69" xfId="0" applyFont="1" applyFill="1" applyBorder="1" applyAlignment="1">
      <alignment horizontal="center" vertical="center" wrapText="1"/>
    </xf>
    <xf numFmtId="0" fontId="0" fillId="14" borderId="0" xfId="0" applyFill="1"/>
    <xf numFmtId="0" fontId="2" fillId="14" borderId="0" xfId="0" applyFont="1" applyFill="1" applyAlignment="1">
      <alignment horizontal="center"/>
    </xf>
    <xf numFmtId="0" fontId="2" fillId="14" borderId="0" xfId="0" applyNumberFormat="1" applyFont="1" applyFill="1" applyAlignment="1">
      <alignment horizontal="center"/>
    </xf>
    <xf numFmtId="0" fontId="2" fillId="14" borderId="0" xfId="0" applyFont="1" applyFill="1"/>
    <xf numFmtId="0" fontId="2" fillId="14" borderId="0" xfId="0" applyFont="1" applyFill="1" applyAlignment="1">
      <alignment horizontal="left"/>
    </xf>
    <xf numFmtId="0" fontId="2" fillId="14" borderId="0" xfId="0" applyFont="1" applyFill="1" applyBorder="1" applyAlignment="1">
      <alignment horizontal="left"/>
    </xf>
    <xf numFmtId="0" fontId="2" fillId="14" borderId="0" xfId="0" applyFont="1" applyFill="1" applyBorder="1" applyAlignment="1" applyProtection="1">
      <alignment horizontal="center"/>
      <protection locked="0"/>
    </xf>
    <xf numFmtId="0" fontId="16" fillId="9" borderId="9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3" fillId="14" borderId="0" xfId="0" applyFont="1" applyFill="1" applyAlignment="1">
      <alignment horizontal="center" vertical="center"/>
    </xf>
    <xf numFmtId="0" fontId="1" fillId="14" borderId="43" xfId="0" applyFont="1" applyFill="1" applyBorder="1" applyAlignment="1">
      <alignment horizontal="center" vertical="center" wrapText="1"/>
    </xf>
    <xf numFmtId="0" fontId="1" fillId="14" borderId="6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right" vertical="center" indent="2"/>
    </xf>
    <xf numFmtId="0" fontId="1" fillId="0" borderId="16" xfId="0" applyFont="1" applyBorder="1" applyAlignment="1">
      <alignment vertical="center"/>
    </xf>
    <xf numFmtId="43" fontId="1" fillId="0" borderId="13" xfId="0" applyNumberFormat="1" applyFont="1" applyBorder="1" applyAlignment="1">
      <alignment vertical="center"/>
    </xf>
    <xf numFmtId="43" fontId="1" fillId="0" borderId="14" xfId="0" applyNumberFormat="1" applyFont="1" applyBorder="1" applyAlignment="1">
      <alignment vertical="center"/>
    </xf>
    <xf numFmtId="43" fontId="1" fillId="0" borderId="1" xfId="1" applyFont="1" applyBorder="1" applyAlignment="1" applyProtection="1">
      <alignment vertical="center"/>
      <protection locked="0"/>
    </xf>
    <xf numFmtId="43" fontId="1" fillId="0" borderId="11" xfId="1" applyFont="1" applyBorder="1" applyAlignment="1" applyProtection="1">
      <alignment vertical="center"/>
      <protection locked="0"/>
    </xf>
    <xf numFmtId="0" fontId="1" fillId="14" borderId="3" xfId="0" applyFont="1" applyFill="1" applyBorder="1" applyAlignment="1">
      <alignment horizontal="right" vertical="center" indent="2"/>
    </xf>
    <xf numFmtId="0" fontId="1" fillId="14" borderId="23" xfId="0" applyFont="1" applyFill="1" applyBorder="1" applyAlignment="1">
      <alignment horizontal="right" vertical="center" indent="2"/>
    </xf>
    <xf numFmtId="0" fontId="1" fillId="6" borderId="10" xfId="0" applyFont="1" applyFill="1" applyBorder="1" applyAlignment="1">
      <alignment horizontal="left" vertical="center" indent="1"/>
    </xf>
    <xf numFmtId="0" fontId="1" fillId="6" borderId="12" xfId="0" applyFont="1" applyFill="1" applyBorder="1" applyAlignment="1">
      <alignment horizontal="left" vertical="center" indent="1"/>
    </xf>
    <xf numFmtId="0" fontId="4" fillId="2" borderId="67" xfId="0" applyFont="1" applyFill="1" applyBorder="1" applyAlignment="1">
      <alignment horizontal="right" vertical="center" indent="1"/>
    </xf>
    <xf numFmtId="0" fontId="1" fillId="0" borderId="1" xfId="0" applyFont="1" applyBorder="1" applyAlignment="1">
      <alignment horizontal="center" vertical="center"/>
    </xf>
    <xf numFmtId="0" fontId="1" fillId="14" borderId="43" xfId="0" applyFont="1" applyFill="1" applyBorder="1" applyAlignment="1">
      <alignment vertical="center"/>
    </xf>
    <xf numFmtId="0" fontId="1" fillId="14" borderId="41" xfId="0" applyFont="1" applyFill="1" applyBorder="1" applyAlignment="1">
      <alignment vertical="center"/>
    </xf>
    <xf numFmtId="0" fontId="1" fillId="14" borderId="41" xfId="0" applyFont="1" applyFill="1" applyBorder="1" applyAlignment="1">
      <alignment horizontal="center" vertical="center"/>
    </xf>
    <xf numFmtId="0" fontId="1" fillId="14" borderId="42" xfId="0" applyFont="1" applyFill="1" applyBorder="1" applyAlignment="1">
      <alignment vertical="center"/>
    </xf>
    <xf numFmtId="0" fontId="1" fillId="14" borderId="70" xfId="0" applyFont="1" applyFill="1" applyBorder="1" applyAlignment="1">
      <alignment vertical="center"/>
    </xf>
    <xf numFmtId="0" fontId="1" fillId="14" borderId="33" xfId="0" applyFont="1" applyFill="1" applyBorder="1" applyAlignment="1">
      <alignment vertical="center"/>
    </xf>
    <xf numFmtId="0" fontId="1" fillId="14" borderId="31" xfId="0" applyFont="1" applyFill="1" applyBorder="1" applyAlignment="1">
      <alignment vertical="center"/>
    </xf>
    <xf numFmtId="0" fontId="1" fillId="12" borderId="61" xfId="0" applyFont="1" applyFill="1" applyBorder="1" applyAlignment="1">
      <alignment vertical="center" wrapText="1"/>
    </xf>
    <xf numFmtId="0" fontId="1" fillId="12" borderId="22" xfId="0" applyFont="1" applyFill="1" applyBorder="1" applyAlignment="1">
      <alignment vertical="center"/>
    </xf>
    <xf numFmtId="166" fontId="1" fillId="0" borderId="16" xfId="1" applyNumberFormat="1" applyFont="1" applyBorder="1" applyAlignment="1">
      <alignment horizontal="center" vertical="center"/>
    </xf>
    <xf numFmtId="43" fontId="1" fillId="0" borderId="14" xfId="1" applyFont="1" applyBorder="1" applyAlignment="1">
      <alignment vertical="center"/>
    </xf>
    <xf numFmtId="166" fontId="1" fillId="0" borderId="1" xfId="1" applyNumberFormat="1" applyFont="1" applyBorder="1" applyAlignment="1">
      <alignment horizontal="center" vertical="center"/>
    </xf>
    <xf numFmtId="166" fontId="1" fillId="0" borderId="13" xfId="1" applyNumberFormat="1" applyFont="1" applyBorder="1" applyAlignment="1">
      <alignment horizontal="center" vertical="center"/>
    </xf>
    <xf numFmtId="0" fontId="1" fillId="12" borderId="5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7" fillId="14" borderId="0" xfId="0" applyFont="1" applyFill="1" applyBorder="1" applyAlignment="1">
      <alignment horizontal="center"/>
    </xf>
    <xf numFmtId="0" fontId="17" fillId="14" borderId="0" xfId="0" applyFont="1" applyFill="1"/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3" fontId="1" fillId="14" borderId="0" xfId="0" applyNumberFormat="1" applyFont="1" applyFill="1" applyAlignment="1">
      <alignment vertical="center"/>
    </xf>
    <xf numFmtId="167" fontId="1" fillId="0" borderId="19" xfId="1" applyNumberFormat="1" applyFont="1" applyBorder="1" applyAlignment="1">
      <alignment horizontal="right" vertical="center"/>
    </xf>
    <xf numFmtId="167" fontId="1" fillId="0" borderId="71" xfId="1" applyNumberFormat="1" applyFont="1" applyBorder="1" applyAlignment="1">
      <alignment horizontal="right" vertical="center"/>
    </xf>
    <xf numFmtId="167" fontId="1" fillId="0" borderId="24" xfId="1" applyNumberFormat="1" applyFont="1" applyBorder="1" applyAlignment="1">
      <alignment horizontal="right" vertical="center"/>
    </xf>
    <xf numFmtId="167" fontId="1" fillId="0" borderId="19" xfId="1" applyNumberFormat="1" applyFont="1" applyBorder="1" applyAlignment="1" applyProtection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4" fillId="10" borderId="33" xfId="0" applyFont="1" applyFill="1" applyBorder="1" applyAlignment="1">
      <alignment vertical="center"/>
    </xf>
    <xf numFmtId="0" fontId="4" fillId="10" borderId="30" xfId="0" applyFont="1" applyFill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43" fontId="4" fillId="10" borderId="31" xfId="1" applyFont="1" applyFill="1" applyBorder="1" applyAlignment="1" applyProtection="1">
      <alignment horizontal="right" vertical="center"/>
    </xf>
    <xf numFmtId="0" fontId="18" fillId="18" borderId="46" xfId="0" applyFont="1" applyFill="1" applyBorder="1" applyAlignment="1">
      <alignment horizontal="center" vertical="center"/>
    </xf>
    <xf numFmtId="0" fontId="18" fillId="18" borderId="14" xfId="0" applyFont="1" applyFill="1" applyBorder="1" applyAlignment="1" applyProtection="1">
      <alignment horizontal="center" vertical="center"/>
    </xf>
    <xf numFmtId="0" fontId="18" fillId="18" borderId="1" xfId="0" applyFont="1" applyFill="1" applyBorder="1" applyAlignment="1">
      <alignment horizontal="center" vertical="center" wrapText="1"/>
    </xf>
    <xf numFmtId="0" fontId="18" fillId="18" borderId="1" xfId="0" applyFont="1" applyFill="1" applyBorder="1" applyAlignment="1">
      <alignment vertical="center"/>
    </xf>
    <xf numFmtId="43" fontId="18" fillId="18" borderId="1" xfId="1" applyFont="1" applyFill="1" applyBorder="1" applyAlignment="1">
      <alignment vertical="center"/>
    </xf>
    <xf numFmtId="43" fontId="18" fillId="18" borderId="13" xfId="0" applyNumberFormat="1" applyFont="1" applyFill="1" applyBorder="1" applyAlignment="1">
      <alignment vertical="center"/>
    </xf>
    <xf numFmtId="0" fontId="1" fillId="9" borderId="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 indent="1"/>
    </xf>
    <xf numFmtId="0" fontId="1" fillId="5" borderId="19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43" fontId="1" fillId="2" borderId="19" xfId="1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vertical="center" wrapText="1"/>
    </xf>
    <xf numFmtId="43" fontId="1" fillId="7" borderId="2" xfId="1" applyFont="1" applyFill="1" applyBorder="1" applyAlignment="1">
      <alignment vertical="center"/>
    </xf>
    <xf numFmtId="43" fontId="1" fillId="7" borderId="4" xfId="1" applyFont="1" applyFill="1" applyBorder="1" applyAlignment="1">
      <alignment vertical="center"/>
    </xf>
    <xf numFmtId="0" fontId="4" fillId="14" borderId="32" xfId="0" applyFont="1" applyFill="1" applyBorder="1" applyAlignment="1">
      <alignment horizontal="left" vertical="center" indent="1"/>
    </xf>
    <xf numFmtId="0" fontId="1" fillId="7" borderId="6" xfId="0" applyFont="1" applyFill="1" applyBorder="1" applyAlignment="1">
      <alignment vertical="center"/>
    </xf>
    <xf numFmtId="0" fontId="1" fillId="7" borderId="35" xfId="0" applyFont="1" applyFill="1" applyBorder="1" applyAlignment="1">
      <alignment vertical="center"/>
    </xf>
    <xf numFmtId="0" fontId="1" fillId="7" borderId="7" xfId="0" applyFont="1" applyFill="1" applyBorder="1" applyAlignment="1">
      <alignment vertical="center"/>
    </xf>
    <xf numFmtId="0" fontId="1" fillId="7" borderId="29" xfId="0" applyFont="1" applyFill="1" applyBorder="1" applyAlignment="1">
      <alignment vertical="center"/>
    </xf>
    <xf numFmtId="0" fontId="1" fillId="7" borderId="2" xfId="0" applyFont="1" applyFill="1" applyBorder="1" applyAlignment="1">
      <alignment vertical="center"/>
    </xf>
    <xf numFmtId="0" fontId="1" fillId="0" borderId="73" xfId="0" applyFont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4" fillId="14" borderId="34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4" fillId="14" borderId="49" xfId="0" applyFont="1" applyFill="1" applyBorder="1" applyAlignment="1">
      <alignment horizontal="center" vertical="center"/>
    </xf>
    <xf numFmtId="0" fontId="1" fillId="14" borderId="34" xfId="0" applyFont="1" applyFill="1" applyBorder="1" applyAlignment="1">
      <alignment horizontal="center" vertical="top"/>
    </xf>
    <xf numFmtId="0" fontId="1" fillId="14" borderId="0" xfId="0" applyFont="1" applyFill="1" applyBorder="1" applyAlignment="1">
      <alignment horizontal="center" vertical="top"/>
    </xf>
    <xf numFmtId="0" fontId="1" fillId="14" borderId="49" xfId="0" applyFont="1" applyFill="1" applyBorder="1" applyAlignment="1">
      <alignment horizontal="center" vertical="top"/>
    </xf>
    <xf numFmtId="0" fontId="1" fillId="14" borderId="25" xfId="0" applyFont="1" applyFill="1" applyBorder="1" applyAlignment="1" applyProtection="1">
      <alignment horizontal="left" vertical="center"/>
      <protection locked="0"/>
    </xf>
    <xf numFmtId="0" fontId="1" fillId="14" borderId="23" xfId="0" applyFont="1" applyFill="1" applyBorder="1" applyAlignment="1" applyProtection="1">
      <alignment horizontal="left" vertical="center"/>
      <protection locked="0"/>
    </xf>
    <xf numFmtId="0" fontId="1" fillId="14" borderId="24" xfId="0" applyFont="1" applyFill="1" applyBorder="1" applyAlignment="1" applyProtection="1">
      <alignment horizontal="left" vertical="center"/>
      <protection locked="0"/>
    </xf>
    <xf numFmtId="0" fontId="1" fillId="5" borderId="2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6" borderId="33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4" fillId="14" borderId="7" xfId="0" applyFont="1" applyFill="1" applyBorder="1" applyAlignment="1" applyProtection="1">
      <alignment horizontal="center" vertical="center"/>
      <protection locked="0"/>
    </xf>
    <xf numFmtId="0" fontId="4" fillId="14" borderId="6" xfId="0" applyFont="1" applyFill="1" applyBorder="1" applyAlignment="1" applyProtection="1">
      <alignment horizontal="center" vertical="center"/>
      <protection locked="0"/>
    </xf>
    <xf numFmtId="0" fontId="16" fillId="9" borderId="5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14" borderId="9" xfId="0" applyFont="1" applyFill="1" applyBorder="1" applyAlignment="1" applyProtection="1">
      <alignment horizontal="center" vertical="center"/>
      <protection locked="0"/>
    </xf>
    <xf numFmtId="164" fontId="16" fillId="9" borderId="50" xfId="0" applyNumberFormat="1" applyFont="1" applyFill="1" applyBorder="1" applyAlignment="1">
      <alignment horizontal="center" vertical="center" wrapText="1"/>
    </xf>
    <xf numFmtId="164" fontId="16" fillId="9" borderId="12" xfId="0" applyNumberFormat="1" applyFont="1" applyFill="1" applyBorder="1" applyAlignment="1">
      <alignment horizontal="center" vertical="center" wrapText="1"/>
    </xf>
    <xf numFmtId="164" fontId="16" fillId="9" borderId="51" xfId="0" applyNumberFormat="1" applyFont="1" applyFill="1" applyBorder="1" applyAlignment="1">
      <alignment horizontal="center" vertical="center" wrapText="1"/>
    </xf>
    <xf numFmtId="164" fontId="16" fillId="9" borderId="13" xfId="0" applyNumberFormat="1" applyFont="1" applyFill="1" applyBorder="1" applyAlignment="1">
      <alignment horizontal="center" vertical="center" wrapText="1"/>
    </xf>
    <xf numFmtId="164" fontId="16" fillId="9" borderId="51" xfId="0" applyNumberFormat="1" applyFont="1" applyFill="1" applyBorder="1" applyAlignment="1">
      <alignment horizontal="center" vertical="center"/>
    </xf>
    <xf numFmtId="164" fontId="16" fillId="9" borderId="13" xfId="0" applyNumberFormat="1" applyFont="1" applyFill="1" applyBorder="1" applyAlignment="1">
      <alignment horizontal="center" vertical="center"/>
    </xf>
    <xf numFmtId="0" fontId="16" fillId="9" borderId="51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 applyProtection="1">
      <alignment horizontal="left" vertical="center" indent="1"/>
      <protection locked="0"/>
    </xf>
    <xf numFmtId="0" fontId="1" fillId="14" borderId="11" xfId="0" applyFont="1" applyFill="1" applyBorder="1" applyAlignment="1" applyProtection="1">
      <alignment horizontal="left" vertical="center" indent="1"/>
      <protection locked="0"/>
    </xf>
    <xf numFmtId="14" fontId="1" fillId="14" borderId="13" xfId="0" applyNumberFormat="1" applyFont="1" applyFill="1" applyBorder="1" applyAlignment="1" applyProtection="1">
      <alignment horizontal="left" vertical="center" indent="1"/>
      <protection locked="0"/>
    </xf>
    <xf numFmtId="14" fontId="1" fillId="14" borderId="14" xfId="0" applyNumberFormat="1" applyFont="1" applyFill="1" applyBorder="1" applyAlignment="1" applyProtection="1">
      <alignment horizontal="left" vertical="center" indent="1"/>
      <protection locked="0"/>
    </xf>
    <xf numFmtId="0" fontId="1" fillId="6" borderId="33" xfId="0" applyFont="1" applyFill="1" applyBorder="1" applyAlignment="1">
      <alignment horizontal="left" vertical="center" indent="1"/>
    </xf>
    <xf numFmtId="0" fontId="1" fillId="6" borderId="35" xfId="0" applyFont="1" applyFill="1" applyBorder="1" applyAlignment="1">
      <alignment horizontal="left" vertical="center" indent="1"/>
    </xf>
    <xf numFmtId="0" fontId="1" fillId="14" borderId="29" xfId="0" applyFont="1" applyFill="1" applyBorder="1" applyAlignment="1" applyProtection="1">
      <alignment horizontal="left" vertical="center" indent="1"/>
      <protection locked="0"/>
    </xf>
    <xf numFmtId="0" fontId="1" fillId="14" borderId="30" xfId="0" applyFont="1" applyFill="1" applyBorder="1" applyAlignment="1" applyProtection="1">
      <alignment horizontal="left" vertical="center" indent="1"/>
      <protection locked="0"/>
    </xf>
    <xf numFmtId="0" fontId="1" fillId="14" borderId="31" xfId="0" applyFont="1" applyFill="1" applyBorder="1" applyAlignment="1" applyProtection="1">
      <alignment horizontal="left" vertical="center" indent="1"/>
      <protection locked="0"/>
    </xf>
    <xf numFmtId="0" fontId="1" fillId="6" borderId="21" xfId="0" applyFont="1" applyFill="1" applyBorder="1" applyAlignment="1">
      <alignment horizontal="left" vertical="center" indent="1"/>
    </xf>
    <xf numFmtId="0" fontId="1" fillId="6" borderId="4" xfId="0" applyFont="1" applyFill="1" applyBorder="1" applyAlignment="1">
      <alignment horizontal="left" vertical="center" indent="1"/>
    </xf>
    <xf numFmtId="0" fontId="1" fillId="14" borderId="2" xfId="0" applyFont="1" applyFill="1" applyBorder="1" applyAlignment="1" applyProtection="1">
      <alignment horizontal="left" vertical="center" indent="1"/>
      <protection locked="0"/>
    </xf>
    <xf numFmtId="0" fontId="1" fillId="14" borderId="3" xfId="0" applyFont="1" applyFill="1" applyBorder="1" applyAlignment="1" applyProtection="1">
      <alignment horizontal="left" vertical="center" indent="1"/>
      <protection locked="0"/>
    </xf>
    <xf numFmtId="0" fontId="1" fillId="14" borderId="19" xfId="0" applyFont="1" applyFill="1" applyBorder="1" applyAlignment="1" applyProtection="1">
      <alignment horizontal="left" vertical="center" indent="1"/>
      <protection locked="0"/>
    </xf>
    <xf numFmtId="0" fontId="1" fillId="6" borderId="62" xfId="0" applyFont="1" applyFill="1" applyBorder="1" applyAlignment="1">
      <alignment horizontal="left" vertical="center" indent="1"/>
    </xf>
    <xf numFmtId="0" fontId="1" fillId="6" borderId="37" xfId="0" applyFont="1" applyFill="1" applyBorder="1" applyAlignment="1">
      <alignment horizontal="left" vertical="center" indent="1"/>
    </xf>
    <xf numFmtId="0" fontId="1" fillId="14" borderId="36" xfId="0" applyFont="1" applyFill="1" applyBorder="1" applyAlignment="1" applyProtection="1">
      <alignment horizontal="left" vertical="center" indent="1"/>
      <protection locked="0"/>
    </xf>
    <xf numFmtId="0" fontId="1" fillId="14" borderId="32" xfId="0" applyFont="1" applyFill="1" applyBorder="1" applyAlignment="1" applyProtection="1">
      <alignment horizontal="left" vertical="center" indent="1"/>
      <protection locked="0"/>
    </xf>
    <xf numFmtId="0" fontId="1" fillId="14" borderId="40" xfId="0" applyFont="1" applyFill="1" applyBorder="1" applyAlignment="1" applyProtection="1">
      <alignment horizontal="left" vertical="center" indent="1"/>
      <protection locked="0"/>
    </xf>
    <xf numFmtId="0" fontId="12" fillId="11" borderId="20" xfId="0" applyFont="1" applyFill="1" applyBorder="1" applyAlignment="1">
      <alignment horizontal="left" vertical="center" wrapText="1" indent="1"/>
    </xf>
    <xf numFmtId="0" fontId="12" fillId="11" borderId="16" xfId="0" applyFont="1" applyFill="1" applyBorder="1" applyAlignment="1">
      <alignment horizontal="left" vertical="center" wrapText="1" indent="1"/>
    </xf>
    <xf numFmtId="0" fontId="12" fillId="11" borderId="38" xfId="0" applyFont="1" applyFill="1" applyBorder="1" applyAlignment="1">
      <alignment horizontal="left" vertical="center" wrapText="1" indent="1"/>
    </xf>
    <xf numFmtId="0" fontId="12" fillId="11" borderId="10" xfId="0" applyFont="1" applyFill="1" applyBorder="1" applyAlignment="1">
      <alignment horizontal="left" vertical="center" wrapText="1" indent="1"/>
    </xf>
    <xf numFmtId="0" fontId="12" fillId="11" borderId="1" xfId="0" applyFont="1" applyFill="1" applyBorder="1" applyAlignment="1">
      <alignment horizontal="left" vertical="center" wrapText="1" indent="1"/>
    </xf>
    <xf numFmtId="0" fontId="12" fillId="11" borderId="11" xfId="0" applyFont="1" applyFill="1" applyBorder="1" applyAlignment="1">
      <alignment horizontal="left" vertical="center" wrapText="1" inden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7" fillId="14" borderId="34" xfId="0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center" vertical="center"/>
    </xf>
    <xf numFmtId="0" fontId="7" fillId="14" borderId="49" xfId="0" applyFont="1" applyFill="1" applyBorder="1" applyAlignment="1">
      <alignment horizontal="center" vertical="center"/>
    </xf>
    <xf numFmtId="0" fontId="1" fillId="14" borderId="25" xfId="0" applyFont="1" applyFill="1" applyBorder="1" applyAlignment="1">
      <alignment horizontal="left" vertical="center"/>
    </xf>
    <xf numFmtId="0" fontId="1" fillId="14" borderId="23" xfId="0" applyFont="1" applyFill="1" applyBorder="1" applyAlignment="1">
      <alignment horizontal="left" vertical="center"/>
    </xf>
    <xf numFmtId="0" fontId="1" fillId="14" borderId="24" xfId="0" applyFont="1" applyFill="1" applyBorder="1" applyAlignment="1">
      <alignment horizontal="left" vertical="center"/>
    </xf>
    <xf numFmtId="0" fontId="4" fillId="14" borderId="7" xfId="0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/>
    </xf>
    <xf numFmtId="0" fontId="1" fillId="12" borderId="50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0" fontId="1" fillId="12" borderId="51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 wrapText="1"/>
    </xf>
    <xf numFmtId="0" fontId="1" fillId="12" borderId="26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16" borderId="0" xfId="0" applyFont="1" applyFill="1" applyBorder="1" applyAlignment="1">
      <alignment horizontal="left" vertical="top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left" vertical="center"/>
    </xf>
    <xf numFmtId="0" fontId="1" fillId="14" borderId="3" xfId="0" applyFont="1" applyFill="1" applyBorder="1" applyAlignment="1">
      <alignment horizontal="left" vertical="center"/>
    </xf>
    <xf numFmtId="0" fontId="1" fillId="14" borderId="4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15" borderId="26" xfId="0" applyFont="1" applyFill="1" applyBorder="1" applyAlignment="1">
      <alignment horizontal="center" vertical="center"/>
    </xf>
    <xf numFmtId="0" fontId="1" fillId="15" borderId="71" xfId="0" applyFont="1" applyFill="1" applyBorder="1" applyAlignment="1">
      <alignment horizontal="center" vertical="center"/>
    </xf>
    <xf numFmtId="0" fontId="1" fillId="15" borderId="23" xfId="0" applyFont="1" applyFill="1" applyBorder="1" applyAlignment="1">
      <alignment horizontal="center" vertical="center"/>
    </xf>
    <xf numFmtId="0" fontId="1" fillId="15" borderId="2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1" fillId="2" borderId="3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4" fontId="1" fillId="0" borderId="47" xfId="0" applyNumberFormat="1" applyFont="1" applyBorder="1" applyAlignment="1">
      <alignment horizontal="center" vertical="center"/>
    </xf>
    <xf numFmtId="14" fontId="1" fillId="0" borderId="39" xfId="0" applyNumberFormat="1" applyFont="1" applyBorder="1" applyAlignment="1">
      <alignment horizontal="center" vertical="center"/>
    </xf>
    <xf numFmtId="14" fontId="1" fillId="0" borderId="48" xfId="0" applyNumberFormat="1" applyFont="1" applyBorder="1" applyAlignment="1">
      <alignment horizontal="center" vertical="center"/>
    </xf>
    <xf numFmtId="14" fontId="1" fillId="0" borderId="4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34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right style="thin">
          <color auto="1"/>
        </right>
        <vertical/>
        <horizontal/>
      </border>
    </dxf>
    <dxf>
      <font>
        <b/>
        <i/>
        <color rgb="FFFF0000"/>
      </font>
      <fill>
        <patternFill patternType="solid">
          <bgColor theme="6" tint="0.5999633777886288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b/>
        <i/>
        <color rgb="FFFF0000"/>
      </font>
      <fill>
        <patternFill patternType="solid">
          <bgColor theme="6" tint="0.5999633777886288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 patternType="solid">
          <bgColor theme="6" tint="0.5999633777886288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 patternType="solid"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b/>
        <i/>
        <color rgb="FFFF0000"/>
      </font>
      <fill>
        <patternFill patternType="solid">
          <bgColor theme="6" tint="0.5999633777886288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ont>
        <b/>
        <i/>
        <color rgb="FFFF0000"/>
      </font>
      <fill>
        <patternFill patternType="solid">
          <bgColor theme="6" tint="0.59996337778862885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 patternType="solid">
          <bgColor theme="6" tint="0.59996337778862885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 patternType="solid">
          <bgColor theme="6" tint="0.59996337778862885"/>
        </patternFill>
      </fill>
    </dxf>
    <dxf>
      <font>
        <b/>
        <i/>
        <color rgb="FFFF0000"/>
      </font>
      <fill>
        <patternFill patternType="solid">
          <bgColor theme="6" tint="0.59996337778862885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 patternType="solid">
          <bgColor theme="6" tint="0.59996337778862885"/>
        </patternFill>
      </fill>
    </dxf>
    <dxf>
      <fill>
        <patternFill>
          <bgColor rgb="FFFFFF00"/>
        </patternFill>
      </fill>
    </dxf>
    <dxf>
      <font>
        <color rgb="FF002060"/>
      </font>
      <fill>
        <patternFill>
          <bgColor theme="9"/>
        </patternFill>
      </fill>
    </dxf>
    <dxf>
      <font>
        <b/>
        <i/>
        <color rgb="FFFF0000"/>
      </font>
      <fill>
        <patternFill patternType="solid">
          <bgColor theme="6" tint="0.59996337778862885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 patternType="solid">
          <bgColor theme="6" tint="0.59996337778862885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 patternType="solid"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b/>
        <i/>
        <color rgb="FFFF0000"/>
      </font>
      <fill>
        <patternFill patternType="solid"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59999389629810485"/>
  </sheetPr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48"/>
  <sheetViews>
    <sheetView workbookViewId="0"/>
  </sheetViews>
  <sheetFormatPr defaultColWidth="9.109375" defaultRowHeight="13.8" x14ac:dyDescent="0.3"/>
  <cols>
    <col min="1" max="1" width="9" style="2" customWidth="1"/>
    <col min="2" max="2" width="4.5546875" style="2" customWidth="1"/>
    <col min="3" max="6" width="6.6640625" style="2" customWidth="1"/>
    <col min="7" max="7" width="10.33203125" style="2" customWidth="1"/>
    <col min="8" max="8" width="10.33203125" style="6" customWidth="1"/>
    <col min="9" max="9" width="9.109375" style="2" customWidth="1"/>
    <col min="10" max="16384" width="9.109375" style="2"/>
  </cols>
  <sheetData>
    <row r="1" spans="1:24" x14ac:dyDescent="0.3">
      <c r="A1" s="1">
        <f>COLUMN()</f>
        <v>1</v>
      </c>
      <c r="B1" s="1">
        <f>COLUMN()</f>
        <v>2</v>
      </c>
      <c r="C1" s="1">
        <f>COLUMN()</f>
        <v>3</v>
      </c>
      <c r="D1" s="1">
        <f>COLUMN()</f>
        <v>4</v>
      </c>
      <c r="E1" s="1">
        <f>COLUMN()</f>
        <v>5</v>
      </c>
      <c r="F1" s="1">
        <f>COLUMN()</f>
        <v>6</v>
      </c>
      <c r="G1" s="1">
        <f>COLUMN()</f>
        <v>7</v>
      </c>
      <c r="H1" s="1">
        <f>COLUMN()</f>
        <v>8</v>
      </c>
      <c r="I1" s="1">
        <f>COLUMN()</f>
        <v>9</v>
      </c>
      <c r="J1" s="1">
        <f>COLUMN()</f>
        <v>10</v>
      </c>
      <c r="K1" s="1">
        <f>COLUMN()</f>
        <v>11</v>
      </c>
      <c r="L1" s="1">
        <f>COLUMN()</f>
        <v>12</v>
      </c>
      <c r="M1" s="1">
        <f>COLUMN()</f>
        <v>13</v>
      </c>
      <c r="N1" s="1">
        <f>COLUMN()</f>
        <v>14</v>
      </c>
      <c r="O1" s="1">
        <f>COLUMN()</f>
        <v>15</v>
      </c>
      <c r="P1" s="1">
        <f>COLUMN()</f>
        <v>16</v>
      </c>
      <c r="Q1" s="1">
        <f>COLUMN()</f>
        <v>17</v>
      </c>
      <c r="R1" s="1">
        <f>COLUMN()</f>
        <v>18</v>
      </c>
      <c r="S1" s="1">
        <f>COLUMN()</f>
        <v>19</v>
      </c>
      <c r="T1" s="1">
        <f>COLUMN()</f>
        <v>20</v>
      </c>
      <c r="U1" s="1">
        <f>COLUMN()</f>
        <v>21</v>
      </c>
      <c r="V1" s="1">
        <f>COLUMN()</f>
        <v>22</v>
      </c>
      <c r="W1" s="1">
        <f>COLUMN()</f>
        <v>23</v>
      </c>
      <c r="X1" s="1">
        <f>COLUMN()</f>
        <v>24</v>
      </c>
    </row>
    <row r="2" spans="1:24" ht="14.4" thickBot="1" x14ac:dyDescent="0.35">
      <c r="A2" s="82" t="s">
        <v>208</v>
      </c>
      <c r="B2" s="82"/>
      <c r="C2" s="82"/>
      <c r="D2" s="82"/>
      <c r="E2" s="82"/>
      <c r="F2" s="82"/>
      <c r="G2" s="82"/>
      <c r="H2" s="83"/>
      <c r="I2" s="82"/>
      <c r="J2" s="82"/>
      <c r="K2" s="82"/>
      <c r="L2" s="82"/>
      <c r="M2" s="82"/>
      <c r="N2" s="82"/>
      <c r="O2" s="82"/>
    </row>
    <row r="3" spans="1:24" ht="15" customHeight="1" x14ac:dyDescent="0.3">
      <c r="A3" s="43" t="s">
        <v>2</v>
      </c>
      <c r="B3" s="32"/>
      <c r="C3" s="78"/>
      <c r="D3" s="79"/>
      <c r="E3" s="79"/>
      <c r="F3" s="79"/>
      <c r="G3" s="79"/>
      <c r="H3" s="80"/>
      <c r="I3" s="85"/>
      <c r="J3" s="66"/>
      <c r="K3" s="67"/>
      <c r="L3" s="67"/>
      <c r="M3" s="67"/>
      <c r="N3" s="68"/>
      <c r="O3" s="82"/>
    </row>
    <row r="4" spans="1:24" ht="15.75" customHeight="1" thickBot="1" x14ac:dyDescent="0.35">
      <c r="A4" s="44" t="s">
        <v>3</v>
      </c>
      <c r="B4" s="33"/>
      <c r="C4" s="63"/>
      <c r="D4" s="64"/>
      <c r="E4" s="64"/>
      <c r="F4" s="64"/>
      <c r="G4" s="64"/>
      <c r="H4" s="81"/>
      <c r="I4" s="85"/>
      <c r="J4" s="424" t="s">
        <v>188</v>
      </c>
      <c r="K4" s="425"/>
      <c r="L4" s="425"/>
      <c r="M4" s="425"/>
      <c r="N4" s="426"/>
      <c r="O4" s="82"/>
    </row>
    <row r="5" spans="1:24" ht="15.75" customHeight="1" thickBot="1" x14ac:dyDescent="0.35">
      <c r="A5" s="82"/>
      <c r="B5" s="82"/>
      <c r="C5" s="82"/>
      <c r="D5" s="82"/>
      <c r="E5" s="82"/>
      <c r="F5" s="82"/>
      <c r="G5" s="83"/>
      <c r="H5" s="82"/>
      <c r="I5" s="82"/>
      <c r="J5" s="362" t="s">
        <v>189</v>
      </c>
      <c r="K5" s="363"/>
      <c r="L5" s="363"/>
      <c r="M5" s="363"/>
      <c r="N5" s="364"/>
      <c r="O5" s="82"/>
    </row>
    <row r="6" spans="1:24" ht="15" customHeight="1" x14ac:dyDescent="0.3">
      <c r="A6" s="45" t="s">
        <v>0</v>
      </c>
      <c r="B6" s="34"/>
      <c r="C6" s="34"/>
      <c r="D6" s="34"/>
      <c r="E6" s="34"/>
      <c r="F6" s="35"/>
      <c r="G6" s="43" t="s">
        <v>1</v>
      </c>
      <c r="H6" s="36"/>
      <c r="I6" s="86"/>
      <c r="J6" s="69"/>
      <c r="K6" s="70"/>
      <c r="L6" s="70"/>
      <c r="M6" s="70"/>
      <c r="N6" s="71"/>
      <c r="O6" s="82"/>
    </row>
    <row r="7" spans="1:24" ht="15" customHeight="1" x14ac:dyDescent="0.3">
      <c r="A7" s="419" t="s">
        <v>180</v>
      </c>
      <c r="B7" s="420"/>
      <c r="C7" s="421" t="s">
        <v>182</v>
      </c>
      <c r="D7" s="422"/>
      <c r="E7" s="422"/>
      <c r="F7" s="423"/>
      <c r="G7" s="37" t="s">
        <v>114</v>
      </c>
      <c r="H7" s="38" t="s">
        <v>115</v>
      </c>
      <c r="I7" s="85"/>
      <c r="J7" s="72" t="s">
        <v>205</v>
      </c>
      <c r="K7" s="70"/>
      <c r="L7" s="70"/>
      <c r="M7" s="73"/>
      <c r="N7" s="71"/>
      <c r="O7" s="82"/>
    </row>
    <row r="8" spans="1:24" ht="15" customHeight="1" x14ac:dyDescent="0.3">
      <c r="A8" s="368" t="s">
        <v>181</v>
      </c>
      <c r="B8" s="369"/>
      <c r="C8" s="41" t="s">
        <v>183</v>
      </c>
      <c r="D8" s="41" t="s">
        <v>184</v>
      </c>
      <c r="E8" s="41" t="s">
        <v>185</v>
      </c>
      <c r="F8" s="42" t="s">
        <v>186</v>
      </c>
      <c r="G8" s="496"/>
      <c r="H8" s="498"/>
      <c r="I8" s="87"/>
      <c r="J8" s="72" t="s">
        <v>206</v>
      </c>
      <c r="K8" s="70"/>
      <c r="L8" s="70"/>
      <c r="M8" s="73"/>
      <c r="N8" s="71"/>
      <c r="O8" s="82"/>
    </row>
    <row r="9" spans="1:24" ht="15.75" customHeight="1" thickBot="1" x14ac:dyDescent="0.35">
      <c r="A9" s="500"/>
      <c r="B9" s="501"/>
      <c r="C9" s="11"/>
      <c r="D9" s="11"/>
      <c r="E9" s="11"/>
      <c r="F9" s="12"/>
      <c r="G9" s="497"/>
      <c r="H9" s="499"/>
      <c r="I9" s="87"/>
      <c r="J9" s="74" t="s">
        <v>207</v>
      </c>
      <c r="K9" s="75"/>
      <c r="L9" s="75"/>
      <c r="M9" s="76"/>
      <c r="N9" s="77" t="s">
        <v>195</v>
      </c>
      <c r="O9" s="82"/>
    </row>
    <row r="10" spans="1:24" x14ac:dyDescent="0.3">
      <c r="A10" s="82"/>
      <c r="B10" s="110"/>
      <c r="C10" s="110"/>
      <c r="D10" s="67"/>
      <c r="E10" s="67"/>
      <c r="F10" s="67"/>
      <c r="G10" s="67"/>
      <c r="H10" s="82"/>
      <c r="I10" s="82"/>
      <c r="J10" s="82"/>
      <c r="K10" s="82"/>
      <c r="L10" s="82"/>
      <c r="M10" s="82"/>
      <c r="N10" s="82"/>
      <c r="O10" s="82"/>
    </row>
    <row r="11" spans="1:24" x14ac:dyDescent="0.3">
      <c r="A11" s="66" t="s">
        <v>177</v>
      </c>
      <c r="B11" s="67"/>
      <c r="C11" s="67"/>
      <c r="D11" s="67"/>
      <c r="E11" s="67"/>
      <c r="F11" s="67"/>
      <c r="G11" s="67"/>
      <c r="H11" s="106"/>
      <c r="I11" s="67"/>
      <c r="J11" s="67"/>
      <c r="K11" s="67"/>
      <c r="L11" s="67"/>
      <c r="M11" s="67"/>
      <c r="N11" s="67"/>
      <c r="O11" s="107"/>
    </row>
    <row r="12" spans="1:24" x14ac:dyDescent="0.3">
      <c r="A12" s="69" t="s">
        <v>203</v>
      </c>
      <c r="B12" s="70"/>
      <c r="C12" s="70"/>
      <c r="D12" s="70"/>
      <c r="E12" s="70"/>
      <c r="F12" s="70"/>
      <c r="G12" s="70"/>
      <c r="H12" s="85"/>
      <c r="I12" s="70"/>
      <c r="J12" s="70"/>
      <c r="K12" s="70"/>
      <c r="L12" s="70"/>
      <c r="M12" s="70"/>
      <c r="N12" s="70"/>
      <c r="O12" s="71"/>
    </row>
    <row r="13" spans="1:24" x14ac:dyDescent="0.3">
      <c r="A13" s="108" t="s">
        <v>204</v>
      </c>
      <c r="B13" s="70"/>
      <c r="C13" s="70"/>
      <c r="D13" s="70"/>
      <c r="E13" s="70"/>
      <c r="F13" s="70"/>
      <c r="G13" s="70"/>
      <c r="H13" s="85"/>
      <c r="I13" s="70"/>
      <c r="J13" s="70"/>
      <c r="K13" s="70"/>
      <c r="L13" s="70"/>
      <c r="M13" s="70"/>
      <c r="N13" s="75"/>
      <c r="O13" s="109"/>
    </row>
    <row r="14" spans="1:24" ht="12.75" customHeight="1" x14ac:dyDescent="0.3">
      <c r="A14" s="104"/>
      <c r="B14" s="99" t="s">
        <v>139</v>
      </c>
      <c r="C14" s="100"/>
      <c r="D14" s="100"/>
      <c r="E14" s="100"/>
      <c r="F14" s="100"/>
      <c r="G14" s="100"/>
      <c r="H14" s="101"/>
      <c r="I14" s="100"/>
      <c r="J14" s="100"/>
      <c r="K14" s="100"/>
      <c r="L14" s="100"/>
      <c r="M14" s="102"/>
      <c r="N14" s="484"/>
      <c r="O14" s="504"/>
    </row>
    <row r="15" spans="1:24" ht="15.75" customHeight="1" thickBot="1" x14ac:dyDescent="0.35">
      <c r="A15" s="105"/>
      <c r="B15" s="57" t="s">
        <v>142</v>
      </c>
      <c r="C15" s="58"/>
      <c r="D15" s="58"/>
      <c r="E15" s="58"/>
      <c r="F15" s="58"/>
      <c r="G15" s="58"/>
      <c r="H15" s="103"/>
      <c r="I15" s="58"/>
      <c r="J15" s="58"/>
      <c r="K15" s="58"/>
      <c r="L15" s="58"/>
      <c r="M15" s="59"/>
      <c r="N15" s="505"/>
      <c r="O15" s="501"/>
    </row>
    <row r="16" spans="1:24" x14ac:dyDescent="0.3">
      <c r="A16" s="492" t="s">
        <v>150</v>
      </c>
      <c r="B16" s="93" t="s">
        <v>4</v>
      </c>
      <c r="C16" s="94"/>
      <c r="D16" s="94"/>
      <c r="E16" s="94"/>
      <c r="F16" s="94"/>
      <c r="G16" s="94"/>
      <c r="H16" s="24"/>
      <c r="I16" s="23"/>
      <c r="J16" s="24"/>
      <c r="K16" s="23"/>
      <c r="L16" s="24"/>
      <c r="M16" s="23"/>
      <c r="N16" s="21"/>
      <c r="O16" s="8"/>
      <c r="P16" s="21"/>
      <c r="Q16" s="8"/>
      <c r="R16" s="21"/>
      <c r="S16" s="8"/>
    </row>
    <row r="17" spans="1:19" x14ac:dyDescent="0.3">
      <c r="A17" s="468"/>
      <c r="B17" s="95" t="s">
        <v>140</v>
      </c>
      <c r="C17" s="96"/>
      <c r="D17" s="96"/>
      <c r="E17" s="96"/>
      <c r="F17" s="96"/>
      <c r="G17" s="96"/>
      <c r="H17" s="19"/>
      <c r="I17" s="16"/>
      <c r="J17" s="19"/>
      <c r="K17" s="16"/>
      <c r="L17" s="19"/>
      <c r="M17" s="16"/>
      <c r="N17" s="19"/>
      <c r="O17" s="16"/>
      <c r="P17" s="19"/>
      <c r="Q17" s="16"/>
      <c r="R17" s="19"/>
      <c r="S17" s="16"/>
    </row>
    <row r="18" spans="1:19" x14ac:dyDescent="0.3">
      <c r="A18" s="468"/>
      <c r="B18" s="95" t="s">
        <v>141</v>
      </c>
      <c r="C18" s="96"/>
      <c r="D18" s="96"/>
      <c r="E18" s="96"/>
      <c r="F18" s="96"/>
      <c r="G18" s="96"/>
      <c r="H18" s="19"/>
      <c r="I18" s="16"/>
      <c r="J18" s="19"/>
      <c r="K18" s="16"/>
      <c r="L18" s="19"/>
      <c r="M18" s="16"/>
      <c r="N18" s="19"/>
      <c r="O18" s="16"/>
      <c r="P18" s="19"/>
      <c r="Q18" s="16"/>
      <c r="R18" s="19"/>
      <c r="S18" s="16"/>
    </row>
    <row r="19" spans="1:19" x14ac:dyDescent="0.3">
      <c r="A19" s="468"/>
      <c r="B19" s="95" t="s">
        <v>143</v>
      </c>
      <c r="C19" s="96"/>
      <c r="D19" s="96"/>
      <c r="E19" s="96"/>
      <c r="F19" s="96"/>
      <c r="G19" s="96"/>
      <c r="H19" s="19"/>
      <c r="I19" s="16"/>
      <c r="J19" s="19"/>
      <c r="K19" s="16"/>
      <c r="L19" s="19"/>
      <c r="M19" s="16"/>
      <c r="N19" s="19"/>
      <c r="O19" s="16"/>
      <c r="P19" s="19"/>
      <c r="Q19" s="16"/>
      <c r="R19" s="19"/>
      <c r="S19" s="16"/>
    </row>
    <row r="20" spans="1:19" x14ac:dyDescent="0.3">
      <c r="A20" s="468"/>
      <c r="B20" s="95" t="s">
        <v>144</v>
      </c>
      <c r="C20" s="96"/>
      <c r="D20" s="96"/>
      <c r="E20" s="96"/>
      <c r="F20" s="96"/>
      <c r="G20" s="96"/>
      <c r="H20" s="19"/>
      <c r="I20" s="16"/>
      <c r="J20" s="19"/>
      <c r="K20" s="16"/>
      <c r="L20" s="19"/>
      <c r="M20" s="16"/>
      <c r="N20" s="19"/>
      <c r="O20" s="16"/>
      <c r="P20" s="19"/>
      <c r="Q20" s="16"/>
      <c r="R20" s="19"/>
      <c r="S20" s="16"/>
    </row>
    <row r="21" spans="1:19" x14ac:dyDescent="0.3">
      <c r="A21" s="468"/>
      <c r="B21" s="95" t="s">
        <v>145</v>
      </c>
      <c r="C21" s="96"/>
      <c r="D21" s="96"/>
      <c r="E21" s="96"/>
      <c r="F21" s="96"/>
      <c r="G21" s="96"/>
      <c r="H21" s="19"/>
      <c r="I21" s="16"/>
      <c r="J21" s="19"/>
      <c r="K21" s="16"/>
      <c r="L21" s="19"/>
      <c r="M21" s="16"/>
      <c r="N21" s="19"/>
      <c r="O21" s="16"/>
      <c r="P21" s="19"/>
      <c r="Q21" s="16"/>
      <c r="R21" s="19"/>
      <c r="S21" s="16"/>
    </row>
    <row r="22" spans="1:19" x14ac:dyDescent="0.3">
      <c r="A22" s="468"/>
      <c r="B22" s="95" t="s">
        <v>146</v>
      </c>
      <c r="C22" s="96"/>
      <c r="D22" s="96"/>
      <c r="E22" s="96"/>
      <c r="F22" s="96"/>
      <c r="G22" s="96"/>
      <c r="H22" s="19"/>
      <c r="I22" s="16"/>
      <c r="J22" s="19"/>
      <c r="K22" s="16"/>
      <c r="L22" s="19"/>
      <c r="M22" s="16"/>
      <c r="N22" s="19"/>
      <c r="O22" s="16"/>
      <c r="P22" s="19"/>
      <c r="Q22" s="16"/>
      <c r="R22" s="19"/>
      <c r="S22" s="16"/>
    </row>
    <row r="23" spans="1:19" ht="12.75" customHeight="1" x14ac:dyDescent="0.3">
      <c r="A23" s="468"/>
      <c r="B23" s="460" t="s">
        <v>147</v>
      </c>
      <c r="C23" s="461"/>
      <c r="D23" s="478" t="s">
        <v>148</v>
      </c>
      <c r="E23" s="455"/>
      <c r="F23" s="455"/>
      <c r="G23" s="455"/>
      <c r="H23" s="416" t="s">
        <v>151</v>
      </c>
      <c r="I23" s="417" t="s">
        <v>153</v>
      </c>
      <c r="J23" s="416" t="s">
        <v>151</v>
      </c>
      <c r="K23" s="417" t="s">
        <v>153</v>
      </c>
      <c r="L23" s="416" t="s">
        <v>151</v>
      </c>
      <c r="M23" s="417" t="s">
        <v>153</v>
      </c>
      <c r="N23" s="416" t="s">
        <v>151</v>
      </c>
      <c r="O23" s="417" t="s">
        <v>153</v>
      </c>
      <c r="P23" s="416" t="s">
        <v>151</v>
      </c>
      <c r="Q23" s="417" t="s">
        <v>153</v>
      </c>
      <c r="R23" s="416" t="s">
        <v>151</v>
      </c>
      <c r="S23" s="417" t="s">
        <v>153</v>
      </c>
    </row>
    <row r="24" spans="1:19" ht="15.75" customHeight="1" thickBot="1" x14ac:dyDescent="0.35">
      <c r="A24" s="493"/>
      <c r="B24" s="486"/>
      <c r="C24" s="487"/>
      <c r="D24" s="91">
        <v>35</v>
      </c>
      <c r="E24" s="91">
        <v>37.5</v>
      </c>
      <c r="F24" s="91">
        <v>40</v>
      </c>
      <c r="G24" s="92" t="s">
        <v>149</v>
      </c>
      <c r="H24" s="502"/>
      <c r="I24" s="481"/>
      <c r="J24" s="502"/>
      <c r="K24" s="481"/>
      <c r="L24" s="502"/>
      <c r="M24" s="481"/>
      <c r="N24" s="502"/>
      <c r="O24" s="481"/>
      <c r="P24" s="502"/>
      <c r="Q24" s="481"/>
      <c r="R24" s="502"/>
      <c r="S24" s="481"/>
    </row>
    <row r="25" spans="1:19" x14ac:dyDescent="0.3">
      <c r="A25" s="25"/>
      <c r="B25" s="506"/>
      <c r="C25" s="506"/>
      <c r="D25" s="30"/>
      <c r="E25" s="30"/>
      <c r="F25" s="30"/>
      <c r="G25" s="31"/>
      <c r="H25" s="26"/>
      <c r="I25" s="27"/>
      <c r="J25" s="25"/>
      <c r="K25" s="27"/>
      <c r="L25" s="25"/>
      <c r="M25" s="27"/>
      <c r="N25" s="25"/>
      <c r="O25" s="27"/>
      <c r="P25" s="25"/>
      <c r="Q25" s="27"/>
      <c r="R25" s="25"/>
      <c r="S25" s="27"/>
    </row>
    <row r="26" spans="1:19" x14ac:dyDescent="0.3">
      <c r="A26" s="17"/>
      <c r="B26" s="503"/>
      <c r="C26" s="503"/>
      <c r="D26" s="5"/>
      <c r="E26" s="5"/>
      <c r="F26" s="5"/>
      <c r="G26" s="3"/>
      <c r="H26" s="9"/>
      <c r="I26" s="18"/>
      <c r="J26" s="17"/>
      <c r="K26" s="18"/>
      <c r="L26" s="17"/>
      <c r="M26" s="18"/>
      <c r="N26" s="17"/>
      <c r="O26" s="18"/>
      <c r="P26" s="17"/>
      <c r="Q26" s="18"/>
      <c r="R26" s="17"/>
      <c r="S26" s="18"/>
    </row>
    <row r="27" spans="1:19" x14ac:dyDescent="0.3">
      <c r="A27" s="17"/>
      <c r="B27" s="503"/>
      <c r="C27" s="503"/>
      <c r="D27" s="5"/>
      <c r="E27" s="5"/>
      <c r="F27" s="5"/>
      <c r="G27" s="3"/>
      <c r="H27" s="9"/>
      <c r="I27" s="18"/>
      <c r="J27" s="17"/>
      <c r="K27" s="18"/>
      <c r="L27" s="17"/>
      <c r="M27" s="18"/>
      <c r="N27" s="17"/>
      <c r="O27" s="18"/>
      <c r="P27" s="17"/>
      <c r="Q27" s="18"/>
      <c r="R27" s="17"/>
      <c r="S27" s="18"/>
    </row>
    <row r="28" spans="1:19" x14ac:dyDescent="0.3">
      <c r="A28" s="17"/>
      <c r="B28" s="503"/>
      <c r="C28" s="503"/>
      <c r="D28" s="5"/>
      <c r="E28" s="5"/>
      <c r="F28" s="5"/>
      <c r="G28" s="3"/>
      <c r="H28" s="9"/>
      <c r="I28" s="18"/>
      <c r="J28" s="17"/>
      <c r="K28" s="18"/>
      <c r="L28" s="17"/>
      <c r="M28" s="18"/>
      <c r="N28" s="17"/>
      <c r="O28" s="18"/>
      <c r="P28" s="17"/>
      <c r="Q28" s="18"/>
      <c r="R28" s="17"/>
      <c r="S28" s="18"/>
    </row>
    <row r="29" spans="1:19" x14ac:dyDescent="0.3">
      <c r="A29" s="17"/>
      <c r="B29" s="503"/>
      <c r="C29" s="503"/>
      <c r="D29" s="5"/>
      <c r="E29" s="5"/>
      <c r="F29" s="5"/>
      <c r="G29" s="3"/>
      <c r="H29" s="9"/>
      <c r="I29" s="18"/>
      <c r="J29" s="17"/>
      <c r="K29" s="18"/>
      <c r="L29" s="17"/>
      <c r="M29" s="18"/>
      <c r="N29" s="17"/>
      <c r="O29" s="18"/>
      <c r="P29" s="17"/>
      <c r="Q29" s="18"/>
      <c r="R29" s="17"/>
      <c r="S29" s="18"/>
    </row>
    <row r="30" spans="1:19" x14ac:dyDescent="0.3">
      <c r="A30" s="17"/>
      <c r="B30" s="503"/>
      <c r="C30" s="503"/>
      <c r="D30" s="5"/>
      <c r="E30" s="5"/>
      <c r="F30" s="5"/>
      <c r="G30" s="3"/>
      <c r="H30" s="9"/>
      <c r="I30" s="18"/>
      <c r="J30" s="17"/>
      <c r="K30" s="18"/>
      <c r="L30" s="17"/>
      <c r="M30" s="18"/>
      <c r="N30" s="17"/>
      <c r="O30" s="18"/>
      <c r="P30" s="17"/>
      <c r="Q30" s="18"/>
      <c r="R30" s="17"/>
      <c r="S30" s="18"/>
    </row>
    <row r="31" spans="1:19" x14ac:dyDescent="0.3">
      <c r="A31" s="17"/>
      <c r="B31" s="503"/>
      <c r="C31" s="503"/>
      <c r="D31" s="5"/>
      <c r="E31" s="5"/>
      <c r="F31" s="5"/>
      <c r="G31" s="3"/>
      <c r="H31" s="9"/>
      <c r="I31" s="18"/>
      <c r="J31" s="17"/>
      <c r="K31" s="18"/>
      <c r="L31" s="17"/>
      <c r="M31" s="18"/>
      <c r="N31" s="17"/>
      <c r="O31" s="18"/>
      <c r="P31" s="17"/>
      <c r="Q31" s="18"/>
      <c r="R31" s="17"/>
      <c r="S31" s="18"/>
    </row>
    <row r="32" spans="1:19" x14ac:dyDescent="0.3">
      <c r="A32" s="17"/>
      <c r="B32" s="503"/>
      <c r="C32" s="503"/>
      <c r="D32" s="5"/>
      <c r="E32" s="5"/>
      <c r="F32" s="5"/>
      <c r="G32" s="3"/>
      <c r="H32" s="9"/>
      <c r="I32" s="18"/>
      <c r="J32" s="17"/>
      <c r="K32" s="18"/>
      <c r="L32" s="17"/>
      <c r="M32" s="18"/>
      <c r="N32" s="17"/>
      <c r="O32" s="18"/>
      <c r="P32" s="17"/>
      <c r="Q32" s="18"/>
      <c r="R32" s="17"/>
      <c r="S32" s="18"/>
    </row>
    <row r="33" spans="1:19" x14ac:dyDescent="0.3">
      <c r="A33" s="17"/>
      <c r="B33" s="503"/>
      <c r="C33" s="503"/>
      <c r="D33" s="5"/>
      <c r="E33" s="5"/>
      <c r="F33" s="5"/>
      <c r="G33" s="3"/>
      <c r="H33" s="9"/>
      <c r="I33" s="18"/>
      <c r="J33" s="17"/>
      <c r="K33" s="18"/>
      <c r="L33" s="17"/>
      <c r="M33" s="18"/>
      <c r="N33" s="17"/>
      <c r="O33" s="18"/>
      <c r="P33" s="17"/>
      <c r="Q33" s="18"/>
      <c r="R33" s="17"/>
      <c r="S33" s="18"/>
    </row>
    <row r="34" spans="1:19" x14ac:dyDescent="0.3">
      <c r="A34" s="17"/>
      <c r="B34" s="503"/>
      <c r="C34" s="503"/>
      <c r="D34" s="5"/>
      <c r="E34" s="5"/>
      <c r="F34" s="5"/>
      <c r="G34" s="3"/>
      <c r="H34" s="9"/>
      <c r="I34" s="18"/>
      <c r="J34" s="17"/>
      <c r="K34" s="18"/>
      <c r="L34" s="17"/>
      <c r="M34" s="18"/>
      <c r="N34" s="17"/>
      <c r="O34" s="18"/>
      <c r="P34" s="17"/>
      <c r="Q34" s="18"/>
      <c r="R34" s="17"/>
      <c r="S34" s="18"/>
    </row>
    <row r="35" spans="1:19" x14ac:dyDescent="0.3">
      <c r="A35" s="17"/>
      <c r="B35" s="503"/>
      <c r="C35" s="503"/>
      <c r="D35" s="5"/>
      <c r="E35" s="5"/>
      <c r="F35" s="5"/>
      <c r="G35" s="3"/>
      <c r="H35" s="9"/>
      <c r="I35" s="18"/>
      <c r="J35" s="17"/>
      <c r="K35" s="18"/>
      <c r="L35" s="17"/>
      <c r="M35" s="18"/>
      <c r="N35" s="17"/>
      <c r="O35" s="18"/>
      <c r="P35" s="17"/>
      <c r="Q35" s="18"/>
      <c r="R35" s="17"/>
      <c r="S35" s="18"/>
    </row>
    <row r="36" spans="1:19" x14ac:dyDescent="0.3">
      <c r="A36" s="17"/>
      <c r="B36" s="503"/>
      <c r="C36" s="503"/>
      <c r="D36" s="5"/>
      <c r="E36" s="5"/>
      <c r="F36" s="5"/>
      <c r="G36" s="3"/>
      <c r="H36" s="9"/>
      <c r="I36" s="18"/>
      <c r="J36" s="17"/>
      <c r="K36" s="18"/>
      <c r="L36" s="17"/>
      <c r="M36" s="18"/>
      <c r="N36" s="17"/>
      <c r="O36" s="18"/>
      <c r="P36" s="17"/>
      <c r="Q36" s="18"/>
      <c r="R36" s="17"/>
      <c r="S36" s="18"/>
    </row>
    <row r="37" spans="1:19" x14ac:dyDescent="0.3">
      <c r="A37" s="17"/>
      <c r="B37" s="503"/>
      <c r="C37" s="503"/>
      <c r="D37" s="5"/>
      <c r="E37" s="5"/>
      <c r="F37" s="5"/>
      <c r="G37" s="3"/>
      <c r="H37" s="9"/>
      <c r="I37" s="18"/>
      <c r="J37" s="17"/>
      <c r="K37" s="18"/>
      <c r="L37" s="17"/>
      <c r="M37" s="18"/>
      <c r="N37" s="17"/>
      <c r="O37" s="18"/>
      <c r="P37" s="17"/>
      <c r="Q37" s="18"/>
      <c r="R37" s="17"/>
      <c r="S37" s="18"/>
    </row>
    <row r="38" spans="1:19" x14ac:dyDescent="0.3">
      <c r="A38" s="17"/>
      <c r="B38" s="503"/>
      <c r="C38" s="503"/>
      <c r="D38" s="5"/>
      <c r="E38" s="5"/>
      <c r="F38" s="5"/>
      <c r="G38" s="3"/>
      <c r="H38" s="9"/>
      <c r="I38" s="18"/>
      <c r="J38" s="17"/>
      <c r="K38" s="18"/>
      <c r="L38" s="17"/>
      <c r="M38" s="18"/>
      <c r="N38" s="17"/>
      <c r="O38" s="18"/>
      <c r="P38" s="17"/>
      <c r="Q38" s="18"/>
      <c r="R38" s="17"/>
      <c r="S38" s="18"/>
    </row>
    <row r="39" spans="1:19" x14ac:dyDescent="0.3">
      <c r="A39" s="17"/>
      <c r="B39" s="503"/>
      <c r="C39" s="503"/>
      <c r="D39" s="5"/>
      <c r="E39" s="5"/>
      <c r="F39" s="5"/>
      <c r="G39" s="3"/>
      <c r="H39" s="9"/>
      <c r="I39" s="18"/>
      <c r="J39" s="17"/>
      <c r="K39" s="18"/>
      <c r="L39" s="17"/>
      <c r="M39" s="18"/>
      <c r="N39" s="17"/>
      <c r="O39" s="18"/>
      <c r="P39" s="17"/>
      <c r="Q39" s="18"/>
      <c r="R39" s="17"/>
      <c r="S39" s="18"/>
    </row>
    <row r="40" spans="1:19" x14ac:dyDescent="0.3">
      <c r="A40" s="17"/>
      <c r="B40" s="503"/>
      <c r="C40" s="503"/>
      <c r="D40" s="5"/>
      <c r="E40" s="5"/>
      <c r="F40" s="5"/>
      <c r="G40" s="3"/>
      <c r="H40" s="9"/>
      <c r="I40" s="18"/>
      <c r="J40" s="17"/>
      <c r="K40" s="18"/>
      <c r="L40" s="17"/>
      <c r="M40" s="18"/>
      <c r="N40" s="17"/>
      <c r="O40" s="18"/>
      <c r="P40" s="17"/>
      <c r="Q40" s="18"/>
      <c r="R40" s="17"/>
      <c r="S40" s="18"/>
    </row>
    <row r="41" spans="1:19" x14ac:dyDescent="0.3">
      <c r="A41" s="17"/>
      <c r="B41" s="503"/>
      <c r="C41" s="503"/>
      <c r="D41" s="5"/>
      <c r="E41" s="5"/>
      <c r="F41" s="5"/>
      <c r="G41" s="3"/>
      <c r="H41" s="9"/>
      <c r="I41" s="18"/>
      <c r="J41" s="17"/>
      <c r="K41" s="18"/>
      <c r="L41" s="17"/>
      <c r="M41" s="18"/>
      <c r="N41" s="17"/>
      <c r="O41" s="18"/>
      <c r="P41" s="17"/>
      <c r="Q41" s="18"/>
      <c r="R41" s="17"/>
      <c r="S41" s="18"/>
    </row>
    <row r="42" spans="1:19" x14ac:dyDescent="0.3">
      <c r="A42" s="17"/>
      <c r="B42" s="503"/>
      <c r="C42" s="503"/>
      <c r="D42" s="5"/>
      <c r="E42" s="5"/>
      <c r="F42" s="5"/>
      <c r="G42" s="3"/>
      <c r="H42" s="9"/>
      <c r="I42" s="18"/>
      <c r="J42" s="17"/>
      <c r="K42" s="18"/>
      <c r="L42" s="17"/>
      <c r="M42" s="18"/>
      <c r="N42" s="17"/>
      <c r="O42" s="18"/>
      <c r="P42" s="17"/>
      <c r="Q42" s="18"/>
      <c r="R42" s="17"/>
      <c r="S42" s="18"/>
    </row>
    <row r="43" spans="1:19" x14ac:dyDescent="0.3">
      <c r="A43" s="17"/>
      <c r="B43" s="503"/>
      <c r="C43" s="503"/>
      <c r="D43" s="5"/>
      <c r="E43" s="5"/>
      <c r="F43" s="5"/>
      <c r="G43" s="3"/>
      <c r="H43" s="9"/>
      <c r="I43" s="18"/>
      <c r="J43" s="17"/>
      <c r="K43" s="18"/>
      <c r="L43" s="17"/>
      <c r="M43" s="18"/>
      <c r="N43" s="17"/>
      <c r="O43" s="18"/>
      <c r="P43" s="17"/>
      <c r="Q43" s="18"/>
      <c r="R43" s="17"/>
      <c r="S43" s="18"/>
    </row>
    <row r="44" spans="1:19" ht="15.75" customHeight="1" thickBot="1" x14ac:dyDescent="0.35">
      <c r="A44" s="473" t="s">
        <v>154</v>
      </c>
      <c r="B44" s="474"/>
      <c r="C44" s="474"/>
      <c r="D44" s="474"/>
      <c r="E44" s="474"/>
      <c r="F44" s="474"/>
      <c r="G44" s="474"/>
      <c r="H44" s="20"/>
      <c r="I44" s="12"/>
      <c r="J44" s="10"/>
      <c r="K44" s="12"/>
      <c r="L44" s="10"/>
      <c r="M44" s="12"/>
      <c r="N44" s="10"/>
      <c r="O44" s="12"/>
      <c r="P44" s="10"/>
      <c r="Q44" s="12"/>
      <c r="R44" s="10"/>
      <c r="S44" s="12"/>
    </row>
    <row r="45" spans="1:19" x14ac:dyDescent="0.3">
      <c r="A45" s="82" t="s">
        <v>158</v>
      </c>
      <c r="B45" s="82"/>
      <c r="C45" s="82"/>
      <c r="D45" s="82"/>
      <c r="E45" s="82"/>
      <c r="F45" s="82"/>
      <c r="G45" s="82"/>
      <c r="H45" s="83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</row>
    <row r="46" spans="1:19" x14ac:dyDescent="0.3">
      <c r="A46" s="82" t="s">
        <v>155</v>
      </c>
      <c r="B46" s="82"/>
      <c r="C46" s="82"/>
      <c r="D46" s="82"/>
      <c r="E46" s="82"/>
      <c r="F46" s="82"/>
      <c r="G46" s="82"/>
      <c r="H46" s="83"/>
      <c r="I46" s="82"/>
      <c r="J46" s="82"/>
      <c r="K46" s="82"/>
      <c r="L46" s="82"/>
      <c r="M46" s="82"/>
      <c r="N46" s="82"/>
      <c r="O46" s="82"/>
    </row>
    <row r="47" spans="1:19" x14ac:dyDescent="0.3">
      <c r="A47" s="82" t="s">
        <v>156</v>
      </c>
      <c r="B47" s="82"/>
      <c r="C47" s="82"/>
      <c r="D47" s="82"/>
      <c r="E47" s="82"/>
      <c r="F47" s="82"/>
      <c r="G47" s="82"/>
      <c r="H47" s="83"/>
      <c r="I47" s="82"/>
      <c r="J47" s="82"/>
      <c r="K47" s="82"/>
      <c r="L47" s="82"/>
      <c r="M47" s="82"/>
      <c r="N47" s="82"/>
      <c r="O47" s="82"/>
    </row>
    <row r="48" spans="1:19" x14ac:dyDescent="0.3">
      <c r="A48" s="82" t="s">
        <v>157</v>
      </c>
      <c r="B48" s="82"/>
      <c r="C48" s="82"/>
      <c r="D48" s="82"/>
      <c r="E48" s="82"/>
      <c r="F48" s="82"/>
      <c r="G48" s="82"/>
      <c r="H48" s="83"/>
      <c r="I48" s="82"/>
      <c r="J48" s="82"/>
      <c r="K48" s="82"/>
      <c r="L48" s="82"/>
      <c r="M48" s="82"/>
      <c r="N48" s="82"/>
      <c r="O48" s="82"/>
    </row>
  </sheetData>
  <mergeCells count="45">
    <mergeCell ref="B33:C33"/>
    <mergeCell ref="B34:C34"/>
    <mergeCell ref="B42:C42"/>
    <mergeCell ref="B43:C43"/>
    <mergeCell ref="A44:G44"/>
    <mergeCell ref="B36:C36"/>
    <mergeCell ref="B37:C37"/>
    <mergeCell ref="B38:C38"/>
    <mergeCell ref="B39:C39"/>
    <mergeCell ref="B40:C40"/>
    <mergeCell ref="B41:C41"/>
    <mergeCell ref="B35:C35"/>
    <mergeCell ref="P23:P24"/>
    <mergeCell ref="S23:S24"/>
    <mergeCell ref="B25:C25"/>
    <mergeCell ref="B26:C26"/>
    <mergeCell ref="B27:C27"/>
    <mergeCell ref="Q23:Q24"/>
    <mergeCell ref="R23:R24"/>
    <mergeCell ref="B30:C30"/>
    <mergeCell ref="B31:C31"/>
    <mergeCell ref="B32:C32"/>
    <mergeCell ref="N14:O14"/>
    <mergeCell ref="N15:O15"/>
    <mergeCell ref="J23:J24"/>
    <mergeCell ref="K23:K24"/>
    <mergeCell ref="L23:L24"/>
    <mergeCell ref="B29:C29"/>
    <mergeCell ref="M23:M24"/>
    <mergeCell ref="N23:N24"/>
    <mergeCell ref="O23:O24"/>
    <mergeCell ref="B28:C28"/>
    <mergeCell ref="A16:A24"/>
    <mergeCell ref="B23:C24"/>
    <mergeCell ref="D23:G23"/>
    <mergeCell ref="H23:H24"/>
    <mergeCell ref="I23:I24"/>
    <mergeCell ref="J4:N4"/>
    <mergeCell ref="J5:N5"/>
    <mergeCell ref="A7:B7"/>
    <mergeCell ref="C7:F7"/>
    <mergeCell ref="A8:B8"/>
    <mergeCell ref="G8:G9"/>
    <mergeCell ref="H8:H9"/>
    <mergeCell ref="A9:B9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0.59999389629810485"/>
  </sheetPr>
  <dimension ref="A1:U97"/>
  <sheetViews>
    <sheetView workbookViewId="0">
      <selection activeCell="E24" sqref="E24"/>
    </sheetView>
  </sheetViews>
  <sheetFormatPr defaultColWidth="0" defaultRowHeight="14.4" zeroHeight="1" x14ac:dyDescent="0.3"/>
  <cols>
    <col min="1" max="6" width="8.5546875" customWidth="1"/>
    <col min="7" max="8" width="10.6640625" customWidth="1"/>
    <col min="9" max="9" width="0.5546875" customWidth="1"/>
    <col min="10" max="10" width="12.88671875" customWidth="1"/>
    <col min="11" max="11" width="27.88671875" customWidth="1"/>
    <col min="12" max="12" width="9.44140625" customWidth="1"/>
    <col min="13" max="13" width="0.5546875" customWidth="1"/>
    <col min="14" max="14" width="87.5546875" customWidth="1"/>
    <col min="15" max="15" width="9.33203125" customWidth="1"/>
    <col min="16" max="17" width="9.109375" style="279" customWidth="1"/>
    <col min="18" max="21" width="0" hidden="1" customWidth="1"/>
    <col min="22" max="16384" width="9.109375" hidden="1"/>
  </cols>
  <sheetData>
    <row r="1" spans="1:17" s="2" customFormat="1" ht="13.8" x14ac:dyDescent="0.3">
      <c r="A1" s="1">
        <f>COLUMN()</f>
        <v>1</v>
      </c>
      <c r="B1" s="1">
        <f>COLUMN()</f>
        <v>2</v>
      </c>
      <c r="C1" s="1">
        <f>COLUMN()</f>
        <v>3</v>
      </c>
      <c r="D1" s="1">
        <f>COLUMN()</f>
        <v>4</v>
      </c>
      <c r="E1" s="1">
        <f>COLUMN()</f>
        <v>5</v>
      </c>
      <c r="F1" s="1">
        <f>COLUMN()</f>
        <v>6</v>
      </c>
      <c r="G1" s="1">
        <f>COLUMN()</f>
        <v>7</v>
      </c>
      <c r="H1" s="1">
        <f>COLUMN()</f>
        <v>8</v>
      </c>
      <c r="I1" s="1">
        <f>COLUMN()</f>
        <v>9</v>
      </c>
      <c r="J1" s="1">
        <f>COLUMN()</f>
        <v>10</v>
      </c>
      <c r="K1" s="1">
        <f>COLUMN()</f>
        <v>11</v>
      </c>
      <c r="L1" s="1">
        <f>COLUMN()</f>
        <v>12</v>
      </c>
      <c r="M1" s="1"/>
      <c r="N1" s="1">
        <f>COLUMN()</f>
        <v>14</v>
      </c>
      <c r="O1" s="1">
        <f>COLUMN()</f>
        <v>15</v>
      </c>
      <c r="P1" s="84">
        <f>COLUMN()</f>
        <v>16</v>
      </c>
      <c r="Q1" s="84">
        <f>COLUMN()</f>
        <v>17</v>
      </c>
    </row>
    <row r="2" spans="1:17" s="2" customFormat="1" ht="13.8" x14ac:dyDescent="0.3">
      <c r="A2" s="204"/>
      <c r="B2" s="204"/>
      <c r="C2" s="204">
        <v>5</v>
      </c>
      <c r="D2" s="204">
        <v>6</v>
      </c>
      <c r="E2" s="204">
        <v>7</v>
      </c>
      <c r="F2" s="204">
        <v>8</v>
      </c>
      <c r="G2" s="204">
        <v>9</v>
      </c>
      <c r="H2" s="204">
        <v>10</v>
      </c>
      <c r="I2" s="204"/>
      <c r="J2" s="204">
        <v>3</v>
      </c>
      <c r="K2" s="204">
        <v>4</v>
      </c>
      <c r="L2" s="204">
        <v>12</v>
      </c>
      <c r="M2" s="204"/>
      <c r="N2" s="204">
        <v>11</v>
      </c>
      <c r="O2" s="204"/>
      <c r="P2" s="288"/>
      <c r="Q2" s="288"/>
    </row>
    <row r="3" spans="1:17" s="2" customFormat="1" thickBot="1" x14ac:dyDescent="0.35">
      <c r="A3" s="140"/>
      <c r="B3" s="140"/>
      <c r="C3" s="140"/>
      <c r="D3" s="140"/>
      <c r="E3" s="140"/>
      <c r="F3" s="140"/>
      <c r="G3" s="140"/>
      <c r="H3" s="141"/>
      <c r="I3" s="141"/>
      <c r="J3" s="204"/>
      <c r="K3" s="204"/>
      <c r="L3" s="204"/>
      <c r="M3" s="204"/>
      <c r="N3" s="204"/>
      <c r="O3" s="204"/>
      <c r="P3" s="288"/>
      <c r="Q3" s="288"/>
    </row>
    <row r="4" spans="1:17" s="2" customFormat="1" ht="15" customHeight="1" x14ac:dyDescent="0.3">
      <c r="A4" s="131" t="s">
        <v>410</v>
      </c>
      <c r="B4" s="132"/>
      <c r="C4" s="377"/>
      <c r="D4" s="378"/>
      <c r="E4" s="380" t="s">
        <v>428</v>
      </c>
      <c r="F4" s="381"/>
      <c r="G4" s="377"/>
      <c r="H4" s="382"/>
      <c r="I4" s="85"/>
      <c r="J4" s="66"/>
      <c r="K4" s="67"/>
      <c r="L4" s="107"/>
      <c r="M4" s="70"/>
      <c r="N4" s="43" t="s">
        <v>303</v>
      </c>
      <c r="O4" s="226"/>
      <c r="P4" s="82"/>
      <c r="Q4" s="82"/>
    </row>
    <row r="5" spans="1:17" s="2" customFormat="1" ht="15.75" customHeight="1" thickBot="1" x14ac:dyDescent="0.35">
      <c r="A5" s="133" t="s">
        <v>2</v>
      </c>
      <c r="B5" s="134"/>
      <c r="C5" s="365"/>
      <c r="D5" s="366"/>
      <c r="E5" s="366"/>
      <c r="F5" s="366"/>
      <c r="G5" s="366"/>
      <c r="H5" s="367"/>
      <c r="I5" s="85"/>
      <c r="J5" s="359" t="s">
        <v>188</v>
      </c>
      <c r="K5" s="360"/>
      <c r="L5" s="361"/>
      <c r="M5" s="211"/>
      <c r="N5" s="194" t="s">
        <v>304</v>
      </c>
      <c r="O5" s="195" t="s">
        <v>388</v>
      </c>
      <c r="P5" s="82"/>
      <c r="Q5" s="82"/>
    </row>
    <row r="6" spans="1:17" s="2" customFormat="1" ht="15.75" customHeight="1" thickBot="1" x14ac:dyDescent="0.35">
      <c r="A6" s="133" t="s">
        <v>257</v>
      </c>
      <c r="B6" s="134"/>
      <c r="C6" s="365"/>
      <c r="D6" s="366"/>
      <c r="E6" s="366"/>
      <c r="F6" s="366"/>
      <c r="G6" s="366"/>
      <c r="H6" s="367"/>
      <c r="I6" s="82"/>
      <c r="J6" s="362" t="s">
        <v>189</v>
      </c>
      <c r="K6" s="363"/>
      <c r="L6" s="364"/>
      <c r="M6" s="212"/>
      <c r="N6" s="274" t="s">
        <v>310</v>
      </c>
      <c r="O6" s="207" t="s">
        <v>305</v>
      </c>
      <c r="P6" s="82"/>
      <c r="Q6" s="82"/>
    </row>
    <row r="7" spans="1:17" s="2" customFormat="1" ht="15" customHeight="1" thickBot="1" x14ac:dyDescent="0.35">
      <c r="A7" s="196" t="s">
        <v>0</v>
      </c>
      <c r="B7" s="197"/>
      <c r="C7" s="197"/>
      <c r="D7" s="197"/>
      <c r="E7" s="197"/>
      <c r="F7" s="303" t="str">
        <f>COUNTIF(A10:F10, "YES") &amp; " Selected"</f>
        <v>0 Selected</v>
      </c>
      <c r="G7" s="196" t="s">
        <v>1</v>
      </c>
      <c r="H7" s="199"/>
      <c r="I7" s="86"/>
      <c r="J7" s="69"/>
      <c r="K7" s="70"/>
      <c r="L7" s="71"/>
      <c r="M7" s="70"/>
      <c r="N7" s="275" t="s">
        <v>311</v>
      </c>
      <c r="O7" s="208" t="s">
        <v>306</v>
      </c>
      <c r="P7" s="82"/>
      <c r="Q7" s="82"/>
    </row>
    <row r="8" spans="1:17" s="2" customFormat="1" ht="15" customHeight="1" thickTop="1" x14ac:dyDescent="0.3">
      <c r="A8" s="372" t="s">
        <v>180</v>
      </c>
      <c r="B8" s="373"/>
      <c r="C8" s="374" t="s">
        <v>182</v>
      </c>
      <c r="D8" s="375"/>
      <c r="E8" s="375"/>
      <c r="F8" s="376"/>
      <c r="G8" s="200" t="s">
        <v>114</v>
      </c>
      <c r="H8" s="201" t="s">
        <v>115</v>
      </c>
      <c r="I8" s="85"/>
      <c r="J8" s="72" t="s">
        <v>296</v>
      </c>
      <c r="K8" s="70"/>
      <c r="L8" s="71"/>
      <c r="M8" s="70"/>
      <c r="N8" s="275" t="s">
        <v>312</v>
      </c>
      <c r="O8" s="208" t="s">
        <v>307</v>
      </c>
      <c r="P8" s="82"/>
      <c r="Q8" s="82"/>
    </row>
    <row r="9" spans="1:17" s="2" customFormat="1" ht="15" customHeight="1" x14ac:dyDescent="0.3">
      <c r="A9" s="368" t="s">
        <v>181</v>
      </c>
      <c r="B9" s="369"/>
      <c r="C9" s="41" t="s">
        <v>183</v>
      </c>
      <c r="D9" s="41" t="s">
        <v>184</v>
      </c>
      <c r="E9" s="41" t="s">
        <v>422</v>
      </c>
      <c r="F9" s="336"/>
      <c r="G9" s="205" t="s">
        <v>211</v>
      </c>
      <c r="H9" s="119" t="s">
        <v>211</v>
      </c>
      <c r="I9" s="87"/>
      <c r="J9" s="72" t="s">
        <v>316</v>
      </c>
      <c r="K9" s="70"/>
      <c r="L9" s="71"/>
      <c r="M9" s="70"/>
      <c r="N9" s="275" t="s">
        <v>315</v>
      </c>
      <c r="O9" s="208" t="s">
        <v>308</v>
      </c>
      <c r="P9" s="82"/>
      <c r="Q9" s="82"/>
    </row>
    <row r="10" spans="1:17" s="2" customFormat="1" ht="15.75" customHeight="1" thickBot="1" x14ac:dyDescent="0.35">
      <c r="A10" s="370"/>
      <c r="B10" s="371"/>
      <c r="C10" s="322"/>
      <c r="D10" s="322"/>
      <c r="E10" s="322"/>
      <c r="F10" s="337"/>
      <c r="G10" s="155"/>
      <c r="H10" s="154"/>
      <c r="I10" s="87"/>
      <c r="J10" s="74" t="s">
        <v>317</v>
      </c>
      <c r="K10" s="75"/>
      <c r="L10" s="77" t="s">
        <v>195</v>
      </c>
      <c r="M10" s="262"/>
      <c r="N10" s="276" t="s">
        <v>313</v>
      </c>
      <c r="O10" s="209" t="s">
        <v>309</v>
      </c>
      <c r="P10" s="82"/>
      <c r="Q10" s="82"/>
    </row>
    <row r="11" spans="1:17" ht="6" customHeight="1" thickBot="1" x14ac:dyDescent="0.35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</row>
    <row r="12" spans="1:17" ht="15" thickBot="1" x14ac:dyDescent="0.35">
      <c r="A12" s="196" t="s">
        <v>297</v>
      </c>
      <c r="B12" s="197"/>
      <c r="C12" s="197"/>
      <c r="D12" s="197"/>
      <c r="E12" s="197"/>
      <c r="F12" s="197"/>
      <c r="G12" s="198"/>
      <c r="H12" s="199"/>
      <c r="I12" s="206"/>
      <c r="J12" s="196" t="s">
        <v>302</v>
      </c>
      <c r="K12" s="197"/>
      <c r="L12" s="197"/>
      <c r="M12" s="197"/>
      <c r="N12" s="197"/>
      <c r="O12" s="199"/>
    </row>
    <row r="13" spans="1:17" ht="15.75" customHeight="1" thickTop="1" x14ac:dyDescent="0.3">
      <c r="A13" s="395" t="s">
        <v>301</v>
      </c>
      <c r="B13" s="396"/>
      <c r="C13" s="397"/>
      <c r="D13" s="398"/>
      <c r="E13" s="398"/>
      <c r="F13" s="398"/>
      <c r="G13" s="398"/>
      <c r="H13" s="399"/>
      <c r="I13" s="206"/>
      <c r="J13" s="410" t="str">
        <f>"I hereby affirm that I have reviewed all material submitted as part of this report and that these documents contain accurate information to the best of my knowledge. " &amp; IF(AND(K15&lt;&gt;"",K16&lt;&gt;"", K17&lt;&gt;""), " - VERIFIED -", "")</f>
        <v xml:space="preserve">I hereby affirm that I have reviewed all material submitted as part of this report and that these documents contain accurate information to the best of my knowledge. </v>
      </c>
      <c r="K13" s="411"/>
      <c r="L13" s="411"/>
      <c r="M13" s="411"/>
      <c r="N13" s="411"/>
      <c r="O13" s="412"/>
    </row>
    <row r="14" spans="1:17" x14ac:dyDescent="0.3">
      <c r="A14" s="400" t="s">
        <v>300</v>
      </c>
      <c r="B14" s="401"/>
      <c r="C14" s="402"/>
      <c r="D14" s="403"/>
      <c r="E14" s="403"/>
      <c r="F14" s="403"/>
      <c r="G14" s="403"/>
      <c r="H14" s="404"/>
      <c r="I14" s="206"/>
      <c r="J14" s="413"/>
      <c r="K14" s="414"/>
      <c r="L14" s="414"/>
      <c r="M14" s="414"/>
      <c r="N14" s="414"/>
      <c r="O14" s="415"/>
    </row>
    <row r="15" spans="1:17" x14ac:dyDescent="0.3">
      <c r="A15" s="400" t="s">
        <v>298</v>
      </c>
      <c r="B15" s="401"/>
      <c r="C15" s="402"/>
      <c r="D15" s="403"/>
      <c r="E15" s="403"/>
      <c r="F15" s="403"/>
      <c r="G15" s="403"/>
      <c r="H15" s="404"/>
      <c r="I15" s="206"/>
      <c r="J15" s="301" t="s">
        <v>319</v>
      </c>
      <c r="K15" s="391"/>
      <c r="L15" s="391"/>
      <c r="M15" s="391"/>
      <c r="N15" s="391"/>
      <c r="O15" s="392"/>
    </row>
    <row r="16" spans="1:17" x14ac:dyDescent="0.3">
      <c r="A16" s="400" t="s">
        <v>299</v>
      </c>
      <c r="B16" s="401"/>
      <c r="C16" s="402"/>
      <c r="D16" s="403"/>
      <c r="E16" s="403"/>
      <c r="F16" s="403"/>
      <c r="G16" s="403"/>
      <c r="H16" s="404"/>
      <c r="I16" s="206"/>
      <c r="J16" s="301" t="s">
        <v>300</v>
      </c>
      <c r="K16" s="391"/>
      <c r="L16" s="391"/>
      <c r="M16" s="391"/>
      <c r="N16" s="391"/>
      <c r="O16" s="392"/>
    </row>
    <row r="17" spans="1:21" ht="15" thickBot="1" x14ac:dyDescent="0.35">
      <c r="A17" s="405" t="s">
        <v>318</v>
      </c>
      <c r="B17" s="406"/>
      <c r="C17" s="407"/>
      <c r="D17" s="408"/>
      <c r="E17" s="408"/>
      <c r="F17" s="408"/>
      <c r="G17" s="408"/>
      <c r="H17" s="409"/>
      <c r="I17" s="206"/>
      <c r="J17" s="302" t="s">
        <v>389</v>
      </c>
      <c r="K17" s="393"/>
      <c r="L17" s="393"/>
      <c r="M17" s="393"/>
      <c r="N17" s="393"/>
      <c r="O17" s="394"/>
    </row>
    <row r="18" spans="1:21" ht="6" customHeight="1" thickBot="1" x14ac:dyDescent="0.35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</row>
    <row r="19" spans="1:21" ht="15.75" customHeight="1" x14ac:dyDescent="0.3">
      <c r="A19" s="383" t="s">
        <v>253</v>
      </c>
      <c r="B19" s="385" t="s">
        <v>251</v>
      </c>
      <c r="C19" s="379">
        <v>1</v>
      </c>
      <c r="D19" s="379"/>
      <c r="E19" s="379">
        <v>2</v>
      </c>
      <c r="F19" s="379"/>
      <c r="G19" s="379">
        <v>3</v>
      </c>
      <c r="H19" s="379"/>
      <c r="I19" s="272"/>
      <c r="J19" s="385" t="s">
        <v>390</v>
      </c>
      <c r="K19" s="387" t="s">
        <v>387</v>
      </c>
      <c r="L19" s="389" t="s">
        <v>215</v>
      </c>
      <c r="M19" s="277"/>
      <c r="N19" s="389" t="s">
        <v>254</v>
      </c>
      <c r="O19" s="286">
        <f>+COUNTIFS($O$21:$O$100,"YES")</f>
        <v>0</v>
      </c>
      <c r="P19" s="320"/>
      <c r="Q19" s="321"/>
    </row>
    <row r="20" spans="1:21" ht="15.75" customHeight="1" thickBot="1" x14ac:dyDescent="0.35">
      <c r="A20" s="384"/>
      <c r="B20" s="386"/>
      <c r="C20" s="270" t="s">
        <v>384</v>
      </c>
      <c r="D20" s="271" t="s">
        <v>385</v>
      </c>
      <c r="E20" s="270" t="s">
        <v>384</v>
      </c>
      <c r="F20" s="271" t="s">
        <v>385</v>
      </c>
      <c r="G20" s="270" t="s">
        <v>384</v>
      </c>
      <c r="H20" s="271" t="s">
        <v>385</v>
      </c>
      <c r="I20" s="273"/>
      <c r="J20" s="386"/>
      <c r="K20" s="388"/>
      <c r="L20" s="390"/>
      <c r="M20" s="278"/>
      <c r="N20" s="390"/>
      <c r="O20" s="287" t="s">
        <v>386</v>
      </c>
      <c r="P20" s="320"/>
      <c r="Q20" s="321"/>
    </row>
    <row r="21" spans="1:21" x14ac:dyDescent="0.3">
      <c r="A21" s="280" t="str">
        <f>IF($B21="","",$B21&amp;"." &amp;COUNTIFS($B$20:$B21,$B21))</f>
        <v/>
      </c>
      <c r="B21" s="280" t="str">
        <f>IF(AND($A$10="YES", COUNTIFS($B$19:$B20,Table!$B$7)&lt;Table!$B$5),Table!$B$7,IF(AND($C$10="YES", COUNTIFS($B$19:$B20,Table!$C$7)&lt;Table!$C$5),Table!$C$7, IF(AND($D$10="YES", COUNTIFS($B$19:$B20,Table!$D$7)&lt;Table!$D$5),Table!$D$7, IF(AND($E$10="YES", COUNTIFS($B$19:$B20,Table!$E$7)&lt;Table!$E$5),Table!$E$7, IF(AND($F$10="YES", COUNTIFS($B$19:$B20,Table!$F$7)&lt;Table!$F$5),Table!$F$7,"")))))</f>
        <v/>
      </c>
      <c r="C21" s="280" t="str">
        <f>+IF($A21="","",VLOOKUP($A21,Table!$A$20:$L$180,C$2,0))</f>
        <v/>
      </c>
      <c r="D21" s="281" t="str">
        <f>+IF($A21="","",VLOOKUP($A21,Table!$A$20:$L$180,D$2,0)&amp;"")</f>
        <v/>
      </c>
      <c r="E21" s="280" t="str">
        <f>+IF($A21="","",VLOOKUP($A21,Table!$A$20:$L$180,E$2,0))</f>
        <v/>
      </c>
      <c r="F21" s="281" t="str">
        <f>+IF($A21="","",VLOOKUP($A21,Table!$A$20:$L$180,F$2,0)&amp;"")</f>
        <v/>
      </c>
      <c r="G21" s="280" t="str">
        <f>+IF($A21="","",VLOOKUP($A21,Table!$A$20:$L$180,G$2,0))</f>
        <v/>
      </c>
      <c r="H21" s="281" t="str">
        <f>+IF($A21="","",VLOOKUP($A21,Table!$A$20:$L$180,H$2,0)&amp;"")</f>
        <v/>
      </c>
      <c r="I21" s="282"/>
      <c r="J21" s="280" t="str">
        <f>+IF($A21="","",VLOOKUP($A21,Table!$A$20:$L$180,J$2,0))</f>
        <v/>
      </c>
      <c r="K21" s="283" t="str">
        <f>+IF($A21="","",VLOOKUP($A21,Table!$A$20:$L$180,K$2,0))</f>
        <v/>
      </c>
      <c r="L21" s="283" t="str">
        <f>+IF($A21="","",VLOOKUP($A21,Table!$A$20:$L$180,L$2,0))</f>
        <v/>
      </c>
      <c r="M21" s="283"/>
      <c r="N21" s="284" t="str">
        <f>+IF($A21="","",VLOOKUP($A21,Table!$A$20:$L$180,N$2,0))</f>
        <v/>
      </c>
      <c r="O21" s="285"/>
      <c r="P21" s="227" t="str">
        <f>+IF(AND($A21&lt;&gt;"",$O21="YES"),COUNTIF($O$19:$O21,"YES")&amp;".YC","")</f>
        <v/>
      </c>
      <c r="Q21" s="227" t="str">
        <f>+IF(AND($A21&lt;&gt;"",$O21="YES"),$A21,"")</f>
        <v/>
      </c>
    </row>
    <row r="22" spans="1:21" x14ac:dyDescent="0.3">
      <c r="A22" s="280" t="str">
        <f>IF($B22="","",$B22&amp;"." &amp;COUNTIFS($B$20:$B22,$B22))</f>
        <v/>
      </c>
      <c r="B22" s="280" t="str">
        <f>IF(AND($A$10="YES", COUNTIFS($B$19:$B21,Table!$B$7)&lt;Table!$B$5),Table!$B$7,IF(AND($C$10="YES", COUNTIFS($B$19:$B21,Table!$C$7)&lt;Table!$C$5),Table!$C$7, IF(AND($D$10="YES", COUNTIFS($B$19:$B21,Table!$D$7)&lt;Table!$D$5),Table!$D$7, IF(AND($E$10="YES", COUNTIFS($B$19:$B21,Table!$E$7)&lt;Table!$E$5),Table!$E$7, IF(AND($F$10="YES", COUNTIFS($B$19:$B21,Table!$F$7)&lt;Table!$F$5),Table!$F$7,"")))))</f>
        <v/>
      </c>
      <c r="C22" s="280" t="str">
        <f>+IF($A22="","",VLOOKUP($A22,Table!$A$20:$L$180,C$2,0))</f>
        <v/>
      </c>
      <c r="D22" s="281" t="str">
        <f>+IF($A22="","",VLOOKUP($A22,Table!$A$20:$L$180,D$2,0)&amp;"")</f>
        <v/>
      </c>
      <c r="E22" s="280" t="str">
        <f>+IF($A22="","",VLOOKUP($A22,Table!$A$20:$L$180,E$2,0))</f>
        <v/>
      </c>
      <c r="F22" s="281" t="str">
        <f>+IF($A22="","",VLOOKUP($A22,Table!$A$20:$L$180,F$2,0)&amp;"")</f>
        <v/>
      </c>
      <c r="G22" s="280" t="str">
        <f>+IF($A22="","",VLOOKUP($A22,Table!$A$20:$L$180,G$2,0))</f>
        <v/>
      </c>
      <c r="H22" s="281" t="str">
        <f>+IF($A22="","",VLOOKUP($A22,Table!$A$20:$L$180,H$2,0)&amp;"")</f>
        <v/>
      </c>
      <c r="I22" s="282"/>
      <c r="J22" s="280" t="str">
        <f>+IF($A22="","",VLOOKUP($A22,Table!$A$20:$L$180,J$2,0))</f>
        <v/>
      </c>
      <c r="K22" s="283" t="str">
        <f>+IF($A22="","",VLOOKUP($A22,Table!$A$20:$L$180,K$2,0))</f>
        <v/>
      </c>
      <c r="L22" s="283" t="str">
        <f>+IF($A22="","",VLOOKUP($A22,Table!$A$20:$L$180,L$2,0))</f>
        <v/>
      </c>
      <c r="M22" s="283"/>
      <c r="N22" s="284" t="str">
        <f>+IF($A22="","",VLOOKUP($A22,Table!$A$20:$L$180,N$2,0))</f>
        <v/>
      </c>
      <c r="O22" s="285"/>
      <c r="P22" s="227" t="str">
        <f>+IF(AND($A22&lt;&gt;"",$O22="YES"),COUNTIF($O$19:$O22,"YES")&amp;".YC","")</f>
        <v/>
      </c>
      <c r="Q22" s="227" t="str">
        <f t="shared" ref="Q22:Q85" si="0">+IF(AND($A22&lt;&gt;"",$O22="YES"),$A22,"")</f>
        <v/>
      </c>
    </row>
    <row r="23" spans="1:21" x14ac:dyDescent="0.3">
      <c r="A23" s="280" t="str">
        <f>IF($B23="","",$B23&amp;"." &amp;COUNTIFS($B$20:$B23,$B23))</f>
        <v/>
      </c>
      <c r="B23" s="280" t="str">
        <f>IF(AND($A$10="YES", COUNTIFS($B$19:$B22,Table!$B$7)&lt;Table!$B$5),Table!$B$7,IF(AND($C$10="YES", COUNTIFS($B$19:$B22,Table!$C$7)&lt;Table!$C$5),Table!$C$7, IF(AND($D$10="YES", COUNTIFS($B$19:$B22,Table!$D$7)&lt;Table!$D$5),Table!$D$7, IF(AND($E$10="YES", COUNTIFS($B$19:$B22,Table!$E$7)&lt;Table!$E$5),Table!$E$7, IF(AND($F$10="YES", COUNTIFS($B$19:$B22,Table!$F$7)&lt;Table!$F$5),Table!$F$7,"")))))</f>
        <v/>
      </c>
      <c r="C23" s="280" t="str">
        <f>+IF($A23="","",VLOOKUP($A23,Table!$A$20:$L$180,C$2,0))</f>
        <v/>
      </c>
      <c r="D23" s="281" t="str">
        <f>+IF($A23="","",VLOOKUP($A23,Table!$A$20:$L$180,D$2,0)&amp;"")</f>
        <v/>
      </c>
      <c r="E23" s="280" t="str">
        <f>+IF($A23="","",VLOOKUP($A23,Table!$A$20:$L$180,E$2,0))</f>
        <v/>
      </c>
      <c r="F23" s="281" t="str">
        <f>+IF($A23="","",VLOOKUP($A23,Table!$A$20:$L$180,F$2,0)&amp;"")</f>
        <v/>
      </c>
      <c r="G23" s="280" t="str">
        <f>+IF($A23="","",VLOOKUP($A23,Table!$A$20:$L$180,G$2,0))</f>
        <v/>
      </c>
      <c r="H23" s="281" t="str">
        <f>+IF($A23="","",VLOOKUP($A23,Table!$A$20:$L$180,H$2,0)&amp;"")</f>
        <v/>
      </c>
      <c r="I23" s="282"/>
      <c r="J23" s="280" t="str">
        <f>+IF($A23="","",VLOOKUP($A23,Table!$A$20:$L$180,J$2,0))</f>
        <v/>
      </c>
      <c r="K23" s="283" t="str">
        <f>+IF($A23="","",VLOOKUP($A23,Table!$A$20:$L$180,K$2,0))</f>
        <v/>
      </c>
      <c r="L23" s="283" t="str">
        <f>+IF($A23="","",VLOOKUP($A23,Table!$A$20:$L$180,L$2,0))</f>
        <v/>
      </c>
      <c r="M23" s="283"/>
      <c r="N23" s="284" t="str">
        <f>+IF($A23="","",VLOOKUP($A23,Table!$A$20:$L$180,N$2,0))</f>
        <v/>
      </c>
      <c r="O23" s="285"/>
      <c r="P23" s="227" t="str">
        <f>+IF(AND($A23&lt;&gt;"",$O23="YES"),COUNTIF($O$19:$O23,"YES")&amp;".YC","")</f>
        <v/>
      </c>
      <c r="Q23" s="227" t="str">
        <f t="shared" si="0"/>
        <v/>
      </c>
    </row>
    <row r="24" spans="1:21" x14ac:dyDescent="0.3">
      <c r="A24" s="280" t="str">
        <f>IF($B24="","",$B24&amp;"." &amp;COUNTIFS($B$20:$B24,$B24))</f>
        <v/>
      </c>
      <c r="B24" s="280" t="str">
        <f>IF(AND($A$10="YES", COUNTIFS($B$19:$B23,Table!$B$7)&lt;Table!$B$5),Table!$B$7,IF(AND($C$10="YES", COUNTIFS($B$19:$B23,Table!$C$7)&lt;Table!$C$5),Table!$C$7, IF(AND($D$10="YES", COUNTIFS($B$19:$B23,Table!$D$7)&lt;Table!$D$5),Table!$D$7, IF(AND($E$10="YES", COUNTIFS($B$19:$B23,Table!$E$7)&lt;Table!$E$5),Table!$E$7, IF(AND($F$10="YES", COUNTIFS($B$19:$B23,Table!$F$7)&lt;Table!$F$5),Table!$F$7,"")))))</f>
        <v/>
      </c>
      <c r="C24" s="280" t="str">
        <f>+IF($A24="","",VLOOKUP($A24,Table!$A$20:$L$180,C$2,0))</f>
        <v/>
      </c>
      <c r="D24" s="281" t="str">
        <f>+IF($A24="","",VLOOKUP($A24,Table!$A$20:$L$180,D$2,0)&amp;"")</f>
        <v/>
      </c>
      <c r="E24" s="280" t="str">
        <f>+IF($A24="","",VLOOKUP($A24,Table!$A$20:$L$180,E$2,0))</f>
        <v/>
      </c>
      <c r="F24" s="281" t="str">
        <f>+IF($A24="","",VLOOKUP($A24,Table!$A$20:$L$180,F$2,0)&amp;"")</f>
        <v/>
      </c>
      <c r="G24" s="280" t="str">
        <f>+IF($A24="","",VLOOKUP($A24,Table!$A$20:$L$180,G$2,0))</f>
        <v/>
      </c>
      <c r="H24" s="281" t="str">
        <f>+IF($A24="","",VLOOKUP($A24,Table!$A$20:$L$180,H$2,0)&amp;"")</f>
        <v/>
      </c>
      <c r="I24" s="282"/>
      <c r="J24" s="280" t="str">
        <f>+IF($A24="","",VLOOKUP($A24,Table!$A$20:$L$180,J$2,0))</f>
        <v/>
      </c>
      <c r="K24" s="283" t="str">
        <f>+IF($A24="","",VLOOKUP($A24,Table!$A$20:$L$180,K$2,0))</f>
        <v/>
      </c>
      <c r="L24" s="283" t="str">
        <f>+IF($A24="","",VLOOKUP($A24,Table!$A$20:$L$180,L$2,0))</f>
        <v/>
      </c>
      <c r="M24" s="283"/>
      <c r="N24" s="284" t="str">
        <f>+IF($A24="","",VLOOKUP($A24,Table!$A$20:$L$180,N$2,0))</f>
        <v/>
      </c>
      <c r="O24" s="285"/>
      <c r="P24" s="227" t="str">
        <f>+IF(AND($A24&lt;&gt;"",$O24="YES"),COUNTIF($O$19:$O24,"YES")&amp;".YC","")</f>
        <v/>
      </c>
      <c r="Q24" s="227" t="str">
        <f t="shared" si="0"/>
        <v/>
      </c>
    </row>
    <row r="25" spans="1:21" x14ac:dyDescent="0.3">
      <c r="A25" s="280" t="str">
        <f>IF($B25="","",$B25&amp;"." &amp;COUNTIFS($B$20:$B25,$B25))</f>
        <v/>
      </c>
      <c r="B25" s="280" t="str">
        <f>IF(AND($A$10="YES", COUNTIFS($B$19:$B24,Table!$B$7)&lt;Table!$B$5),Table!$B$7,IF(AND($C$10="YES", COUNTIFS($B$19:$B24,Table!$C$7)&lt;Table!$C$5),Table!$C$7, IF(AND($D$10="YES", COUNTIFS($B$19:$B24,Table!$D$7)&lt;Table!$D$5),Table!$D$7, IF(AND($E$10="YES", COUNTIFS($B$19:$B24,Table!$E$7)&lt;Table!$E$5),Table!$E$7, IF(AND($F$10="YES", COUNTIFS($B$19:$B24,Table!$F$7)&lt;Table!$F$5),Table!$F$7,"")))))</f>
        <v/>
      </c>
      <c r="C25" s="280" t="str">
        <f>+IF($A25="","",VLOOKUP($A25,Table!$A$20:$L$180,C$2,0))</f>
        <v/>
      </c>
      <c r="D25" s="281" t="str">
        <f>+IF($A25="","",VLOOKUP($A25,Table!$A$20:$L$180,D$2,0)&amp;"")</f>
        <v/>
      </c>
      <c r="E25" s="280" t="str">
        <f>+IF($A25="","",VLOOKUP($A25,Table!$A$20:$L$180,E$2,0))</f>
        <v/>
      </c>
      <c r="F25" s="281" t="str">
        <f>+IF($A25="","",VLOOKUP($A25,Table!$A$20:$L$180,F$2,0)&amp;"")</f>
        <v/>
      </c>
      <c r="G25" s="280" t="str">
        <f>+IF($A25="","",VLOOKUP($A25,Table!$A$20:$L$180,G$2,0))</f>
        <v/>
      </c>
      <c r="H25" s="281" t="str">
        <f>+IF($A25="","",VLOOKUP($A25,Table!$A$20:$L$180,H$2,0)&amp;"")</f>
        <v/>
      </c>
      <c r="I25" s="282"/>
      <c r="J25" s="280" t="str">
        <f>+IF($A25="","",VLOOKUP($A25,Table!$A$20:$L$180,J$2,0))</f>
        <v/>
      </c>
      <c r="K25" s="283" t="str">
        <f>+IF($A25="","",VLOOKUP($A25,Table!$A$20:$L$180,K$2,0))</f>
        <v/>
      </c>
      <c r="L25" s="283" t="str">
        <f>+IF($A25="","",VLOOKUP($A25,Table!$A$20:$L$180,L$2,0))</f>
        <v/>
      </c>
      <c r="M25" s="283"/>
      <c r="N25" s="284" t="str">
        <f>+IF($A25="","",VLOOKUP($A25,Table!$A$20:$L$180,N$2,0))</f>
        <v/>
      </c>
      <c r="O25" s="285"/>
      <c r="P25" s="227" t="str">
        <f>+IF(AND($A25&lt;&gt;"",$O25="YES"),COUNTIF($O$19:$O25,"YES")&amp;".YC","")</f>
        <v/>
      </c>
      <c r="Q25" s="227" t="str">
        <f t="shared" si="0"/>
        <v/>
      </c>
      <c r="U25" s="206"/>
    </row>
    <row r="26" spans="1:21" x14ac:dyDescent="0.3">
      <c r="A26" s="280" t="str">
        <f>IF($B26="","",$B26&amp;"." &amp;COUNTIFS($B$20:$B26,$B26))</f>
        <v/>
      </c>
      <c r="B26" s="280" t="str">
        <f>IF(AND($A$10="YES", COUNTIFS($B$19:$B25,Table!$B$7)&lt;Table!$B$5),Table!$B$7,IF(AND($C$10="YES", COUNTIFS($B$19:$B25,Table!$C$7)&lt;Table!$C$5),Table!$C$7, IF(AND($D$10="YES", COUNTIFS($B$19:$B25,Table!$D$7)&lt;Table!$D$5),Table!$D$7, IF(AND($E$10="YES", COUNTIFS($B$19:$B25,Table!$E$7)&lt;Table!$E$5),Table!$E$7, IF(AND($F$10="YES", COUNTIFS($B$19:$B25,Table!$F$7)&lt;Table!$F$5),Table!$F$7,"")))))</f>
        <v/>
      </c>
      <c r="C26" s="280" t="str">
        <f>+IF($A26="","",VLOOKUP($A26,Table!$A$20:$L$180,C$2,0))</f>
        <v/>
      </c>
      <c r="D26" s="281" t="str">
        <f>+IF($A26="","",VLOOKUP($A26,Table!$A$20:$L$180,D$2,0)&amp;"")</f>
        <v/>
      </c>
      <c r="E26" s="280" t="str">
        <f>+IF($A26="","",VLOOKUP($A26,Table!$A$20:$L$180,E$2,0))</f>
        <v/>
      </c>
      <c r="F26" s="281" t="str">
        <f>+IF($A26="","",VLOOKUP($A26,Table!$A$20:$L$180,F$2,0)&amp;"")</f>
        <v/>
      </c>
      <c r="G26" s="280" t="str">
        <f>+IF($A26="","",VLOOKUP($A26,Table!$A$20:$L$180,G$2,0))</f>
        <v/>
      </c>
      <c r="H26" s="281" t="str">
        <f>+IF($A26="","",VLOOKUP($A26,Table!$A$20:$L$180,H$2,0)&amp;"")</f>
        <v/>
      </c>
      <c r="I26" s="282"/>
      <c r="J26" s="280" t="str">
        <f>+IF($A26="","",VLOOKUP($A26,Table!$A$20:$L$180,J$2,0))</f>
        <v/>
      </c>
      <c r="K26" s="283" t="str">
        <f>+IF($A26="","",VLOOKUP($A26,Table!$A$20:$L$180,K$2,0))</f>
        <v/>
      </c>
      <c r="L26" s="283" t="str">
        <f>+IF($A26="","",VLOOKUP($A26,Table!$A$20:$L$180,L$2,0))</f>
        <v/>
      </c>
      <c r="M26" s="283"/>
      <c r="N26" s="284" t="str">
        <f>+IF($A26="","",VLOOKUP($A26,Table!$A$20:$L$180,N$2,0))</f>
        <v/>
      </c>
      <c r="O26" s="285"/>
      <c r="P26" s="227" t="str">
        <f>+IF(AND($A26&lt;&gt;"",$O26="YES"),COUNTIF($O$19:$O26,"YES")&amp;".YC","")</f>
        <v/>
      </c>
      <c r="Q26" s="227" t="str">
        <f t="shared" si="0"/>
        <v/>
      </c>
    </row>
    <row r="27" spans="1:21" ht="15.75" customHeight="1" x14ac:dyDescent="0.3">
      <c r="A27" s="280" t="str">
        <f>IF($B27="","",$B27&amp;"." &amp;COUNTIFS($B$20:$B27,$B27))</f>
        <v/>
      </c>
      <c r="B27" s="280" t="str">
        <f>IF(AND($A$10="YES", COUNTIFS($B$19:$B26,Table!$B$7)&lt;Table!$B$5),Table!$B$7,IF(AND($C$10="YES", COUNTIFS($B$19:$B26,Table!$C$7)&lt;Table!$C$5),Table!$C$7, IF(AND($D$10="YES", COUNTIFS($B$19:$B26,Table!$D$7)&lt;Table!$D$5),Table!$D$7, IF(AND($E$10="YES", COUNTIFS($B$19:$B26,Table!$E$7)&lt;Table!$E$5),Table!$E$7, IF(AND($F$10="YES", COUNTIFS($B$19:$B26,Table!$F$7)&lt;Table!$F$5),Table!$F$7,"")))))</f>
        <v/>
      </c>
      <c r="C27" s="280" t="str">
        <f>+IF($A27="","",VLOOKUP($A27,Table!$A$20:$L$180,C$2,0))</f>
        <v/>
      </c>
      <c r="D27" s="281" t="str">
        <f>+IF($A27="","",VLOOKUP($A27,Table!$A$20:$L$180,D$2,0)&amp;"")</f>
        <v/>
      </c>
      <c r="E27" s="280" t="str">
        <f>+IF($A27="","",VLOOKUP($A27,Table!$A$20:$L$180,E$2,0))</f>
        <v/>
      </c>
      <c r="F27" s="281" t="str">
        <f>+IF($A27="","",VLOOKUP($A27,Table!$A$20:$L$180,F$2,0)&amp;"")</f>
        <v/>
      </c>
      <c r="G27" s="280" t="str">
        <f>+IF($A27="","",VLOOKUP($A27,Table!$A$20:$L$180,G$2,0))</f>
        <v/>
      </c>
      <c r="H27" s="281" t="str">
        <f>+IF($A27="","",VLOOKUP($A27,Table!$A$20:$L$180,H$2,0)&amp;"")</f>
        <v/>
      </c>
      <c r="I27" s="282"/>
      <c r="J27" s="280" t="str">
        <f>+IF($A27="","",VLOOKUP($A27,Table!$A$20:$L$180,J$2,0))</f>
        <v/>
      </c>
      <c r="K27" s="283" t="str">
        <f>+IF($A27="","",VLOOKUP($A27,Table!$A$20:$L$180,K$2,0))</f>
        <v/>
      </c>
      <c r="L27" s="283" t="str">
        <f>+IF($A27="","",VLOOKUP($A27,Table!$A$20:$L$180,L$2,0))</f>
        <v/>
      </c>
      <c r="M27" s="283"/>
      <c r="N27" s="284" t="str">
        <f>+IF($A27="","",VLOOKUP($A27,Table!$A$20:$L$180,N$2,0))</f>
        <v/>
      </c>
      <c r="O27" s="285"/>
      <c r="P27" s="227" t="str">
        <f>+IF(AND($A27&lt;&gt;"",$O27="YES"),COUNTIF($O$19:$O27,"YES")&amp;".YC","")</f>
        <v/>
      </c>
      <c r="Q27" s="227" t="str">
        <f t="shared" si="0"/>
        <v/>
      </c>
    </row>
    <row r="28" spans="1:21" x14ac:dyDescent="0.3">
      <c r="A28" s="280" t="str">
        <f>IF($B28="","",$B28&amp;"." &amp;COUNTIFS($B$20:$B28,$B28))</f>
        <v/>
      </c>
      <c r="B28" s="280" t="str">
        <f>IF(AND($A$10="YES", COUNTIFS($B$19:$B27,Table!$B$7)&lt;Table!$B$5),Table!$B$7,IF(AND($C$10="YES", COUNTIFS($B$19:$B27,Table!$C$7)&lt;Table!$C$5),Table!$C$7, IF(AND($D$10="YES", COUNTIFS($B$19:$B27,Table!$D$7)&lt;Table!$D$5),Table!$D$7, IF(AND($E$10="YES", COUNTIFS($B$19:$B27,Table!$E$7)&lt;Table!$E$5),Table!$E$7, IF(AND($F$10="YES", COUNTIFS($B$19:$B27,Table!$F$7)&lt;Table!$F$5),Table!$F$7,"")))))</f>
        <v/>
      </c>
      <c r="C28" s="280" t="str">
        <f>+IF($A28="","",VLOOKUP($A28,Table!$A$20:$L$180,C$2,0))</f>
        <v/>
      </c>
      <c r="D28" s="281" t="str">
        <f>+IF($A28="","",VLOOKUP($A28,Table!$A$20:$L$180,D$2,0)&amp;"")</f>
        <v/>
      </c>
      <c r="E28" s="280" t="str">
        <f>+IF($A28="","",VLOOKUP($A28,Table!$A$20:$L$180,E$2,0))</f>
        <v/>
      </c>
      <c r="F28" s="281" t="str">
        <f>+IF($A28="","",VLOOKUP($A28,Table!$A$20:$L$180,F$2,0)&amp;"")</f>
        <v/>
      </c>
      <c r="G28" s="280" t="str">
        <f>+IF($A28="","",VLOOKUP($A28,Table!$A$20:$L$180,G$2,0))</f>
        <v/>
      </c>
      <c r="H28" s="281" t="str">
        <f>+IF($A28="","",VLOOKUP($A28,Table!$A$20:$L$180,H$2,0)&amp;"")</f>
        <v/>
      </c>
      <c r="I28" s="282"/>
      <c r="J28" s="280" t="str">
        <f>+IF($A28="","",VLOOKUP($A28,Table!$A$20:$L$180,J$2,0))</f>
        <v/>
      </c>
      <c r="K28" s="283" t="str">
        <f>+IF($A28="","",VLOOKUP($A28,Table!$A$20:$L$180,K$2,0))</f>
        <v/>
      </c>
      <c r="L28" s="283" t="str">
        <f>+IF($A28="","",VLOOKUP($A28,Table!$A$20:$L$180,L$2,0))</f>
        <v/>
      </c>
      <c r="M28" s="283"/>
      <c r="N28" s="284" t="str">
        <f>+IF($A28="","",VLOOKUP($A28,Table!$A$20:$L$180,N$2,0))</f>
        <v/>
      </c>
      <c r="O28" s="285"/>
      <c r="P28" s="227" t="str">
        <f>+IF(AND($A28&lt;&gt;"",$O28="YES"),COUNTIF($O$19:$O28,"YES")&amp;".YC","")</f>
        <v/>
      </c>
      <c r="Q28" s="227" t="str">
        <f t="shared" si="0"/>
        <v/>
      </c>
    </row>
    <row r="29" spans="1:21" x14ac:dyDescent="0.3">
      <c r="A29" s="280" t="str">
        <f>IF($B29="","",$B29&amp;"." &amp;COUNTIFS($B$20:$B29,$B29))</f>
        <v/>
      </c>
      <c r="B29" s="280" t="str">
        <f>IF(AND($A$10="YES", COUNTIFS($B$19:$B28,Table!$B$7)&lt;Table!$B$5),Table!$B$7,IF(AND($C$10="YES", COUNTIFS($B$19:$B28,Table!$C$7)&lt;Table!$C$5),Table!$C$7, IF(AND($D$10="YES", COUNTIFS($B$19:$B28,Table!$D$7)&lt;Table!$D$5),Table!$D$7, IF(AND($E$10="YES", COUNTIFS($B$19:$B28,Table!$E$7)&lt;Table!$E$5),Table!$E$7, IF(AND($F$10="YES", COUNTIFS($B$19:$B28,Table!$F$7)&lt;Table!$F$5),Table!$F$7,"")))))</f>
        <v/>
      </c>
      <c r="C29" s="280" t="str">
        <f>+IF($A29="","",VLOOKUP($A29,Table!$A$20:$L$180,C$2,0))</f>
        <v/>
      </c>
      <c r="D29" s="281" t="str">
        <f>+IF($A29="","",VLOOKUP($A29,Table!$A$20:$L$180,D$2,0)&amp;"")</f>
        <v/>
      </c>
      <c r="E29" s="280" t="str">
        <f>+IF($A29="","",VLOOKUP($A29,Table!$A$20:$L$180,E$2,0))</f>
        <v/>
      </c>
      <c r="F29" s="281" t="str">
        <f>+IF($A29="","",VLOOKUP($A29,Table!$A$20:$L$180,F$2,0)&amp;"")</f>
        <v/>
      </c>
      <c r="G29" s="280" t="str">
        <f>+IF($A29="","",VLOOKUP($A29,Table!$A$20:$L$180,G$2,0))</f>
        <v/>
      </c>
      <c r="H29" s="281" t="str">
        <f>+IF($A29="","",VLOOKUP($A29,Table!$A$20:$L$180,H$2,0)&amp;"")</f>
        <v/>
      </c>
      <c r="I29" s="282"/>
      <c r="J29" s="280" t="str">
        <f>+IF($A29="","",VLOOKUP($A29,Table!$A$20:$L$180,J$2,0))</f>
        <v/>
      </c>
      <c r="K29" s="283" t="str">
        <f>+IF($A29="","",VLOOKUP($A29,Table!$A$20:$L$180,K$2,0))</f>
        <v/>
      </c>
      <c r="L29" s="283" t="str">
        <f>+IF($A29="","",VLOOKUP($A29,Table!$A$20:$L$180,L$2,0))</f>
        <v/>
      </c>
      <c r="M29" s="283"/>
      <c r="N29" s="284" t="str">
        <f>+IF($A29="","",VLOOKUP($A29,Table!$A$20:$L$180,N$2,0))</f>
        <v/>
      </c>
      <c r="O29" s="285"/>
      <c r="P29" s="227" t="str">
        <f>+IF(AND($A29&lt;&gt;"",$O29="YES"),COUNTIF($O$19:$O29,"YES")&amp;".YC","")</f>
        <v/>
      </c>
      <c r="Q29" s="227" t="str">
        <f t="shared" si="0"/>
        <v/>
      </c>
    </row>
    <row r="30" spans="1:21" x14ac:dyDescent="0.3">
      <c r="A30" s="280" t="str">
        <f>IF($B30="","",$B30&amp;"." &amp;COUNTIFS($B$20:$B30,$B30))</f>
        <v/>
      </c>
      <c r="B30" s="280" t="str">
        <f>IF(AND($A$10="YES", COUNTIFS($B$19:$B29,Table!$B$7)&lt;Table!$B$5),Table!$B$7,IF(AND($C$10="YES", COUNTIFS($B$19:$B29,Table!$C$7)&lt;Table!$C$5),Table!$C$7, IF(AND($D$10="YES", COUNTIFS($B$19:$B29,Table!$D$7)&lt;Table!$D$5),Table!$D$7, IF(AND($E$10="YES", COUNTIFS($B$19:$B29,Table!$E$7)&lt;Table!$E$5),Table!$E$7, IF(AND($F$10="YES", COUNTIFS($B$19:$B29,Table!$F$7)&lt;Table!$F$5),Table!$F$7,"")))))</f>
        <v/>
      </c>
      <c r="C30" s="280" t="str">
        <f>+IF($A30="","",VLOOKUP($A30,Table!$A$20:$L$180,C$2,0))</f>
        <v/>
      </c>
      <c r="D30" s="281" t="str">
        <f>+IF($A30="","",VLOOKUP($A30,Table!$A$20:$L$180,D$2,0)&amp;"")</f>
        <v/>
      </c>
      <c r="E30" s="280" t="str">
        <f>+IF($A30="","",VLOOKUP($A30,Table!$A$20:$L$180,E$2,0))</f>
        <v/>
      </c>
      <c r="F30" s="281" t="str">
        <f>+IF($A30="","",VLOOKUP($A30,Table!$A$20:$L$180,F$2,0)&amp;"")</f>
        <v/>
      </c>
      <c r="G30" s="280" t="str">
        <f>+IF($A30="","",VLOOKUP($A30,Table!$A$20:$L$180,G$2,0))</f>
        <v/>
      </c>
      <c r="H30" s="281" t="str">
        <f>+IF($A30="","",VLOOKUP($A30,Table!$A$20:$L$180,H$2,0)&amp;"")</f>
        <v/>
      </c>
      <c r="I30" s="282"/>
      <c r="J30" s="280" t="str">
        <f>+IF($A30="","",VLOOKUP($A30,Table!$A$20:$L$180,J$2,0))</f>
        <v/>
      </c>
      <c r="K30" s="283" t="str">
        <f>+IF($A30="","",VLOOKUP($A30,Table!$A$20:$L$180,K$2,0))</f>
        <v/>
      </c>
      <c r="L30" s="283" t="str">
        <f>+IF($A30="","",VLOOKUP($A30,Table!$A$20:$L$180,L$2,0))</f>
        <v/>
      </c>
      <c r="M30" s="283"/>
      <c r="N30" s="284" t="str">
        <f>+IF($A30="","",VLOOKUP($A30,Table!$A$20:$L$180,N$2,0))</f>
        <v/>
      </c>
      <c r="O30" s="285"/>
      <c r="P30" s="227" t="str">
        <f>+IF(AND($A30&lt;&gt;"",$O30="YES"),COUNTIF($O$19:$O30,"YES")&amp;".YC","")</f>
        <v/>
      </c>
      <c r="Q30" s="227" t="str">
        <f t="shared" si="0"/>
        <v/>
      </c>
    </row>
    <row r="31" spans="1:21" x14ac:dyDescent="0.3">
      <c r="A31" s="280" t="str">
        <f>IF($B31="","",$B31&amp;"." &amp;COUNTIFS($B$20:$B31,$B31))</f>
        <v/>
      </c>
      <c r="B31" s="280" t="str">
        <f>IF(AND($A$10="YES", COUNTIFS($B$19:$B30,Table!$B$7)&lt;Table!$B$5),Table!$B$7,IF(AND($C$10="YES", COUNTIFS($B$19:$B30,Table!$C$7)&lt;Table!$C$5),Table!$C$7, IF(AND($D$10="YES", COUNTIFS($B$19:$B30,Table!$D$7)&lt;Table!$D$5),Table!$D$7, IF(AND($E$10="YES", COUNTIFS($B$19:$B30,Table!$E$7)&lt;Table!$E$5),Table!$E$7, IF(AND($F$10="YES", COUNTIFS($B$19:$B30,Table!$F$7)&lt;Table!$F$5),Table!$F$7,"")))))</f>
        <v/>
      </c>
      <c r="C31" s="280" t="str">
        <f>+IF($A31="","",VLOOKUP($A31,Table!$A$20:$L$180,C$2,0))</f>
        <v/>
      </c>
      <c r="D31" s="281" t="str">
        <f>+IF($A31="","",VLOOKUP($A31,Table!$A$20:$L$180,D$2,0)&amp;"")</f>
        <v/>
      </c>
      <c r="E31" s="280" t="str">
        <f>+IF($A31="","",VLOOKUP($A31,Table!$A$20:$L$180,E$2,0))</f>
        <v/>
      </c>
      <c r="F31" s="281" t="str">
        <f>+IF($A31="","",VLOOKUP($A31,Table!$A$20:$L$180,F$2,0)&amp;"")</f>
        <v/>
      </c>
      <c r="G31" s="280" t="str">
        <f>+IF($A31="","",VLOOKUP($A31,Table!$A$20:$L$180,G$2,0))</f>
        <v/>
      </c>
      <c r="H31" s="281" t="str">
        <f>+IF($A31="","",VLOOKUP($A31,Table!$A$20:$L$180,H$2,0)&amp;"")</f>
        <v/>
      </c>
      <c r="I31" s="282"/>
      <c r="J31" s="280" t="str">
        <f>+IF($A31="","",VLOOKUP($A31,Table!$A$20:$L$180,J$2,0))</f>
        <v/>
      </c>
      <c r="K31" s="283" t="str">
        <f>+IF($A31="","",VLOOKUP($A31,Table!$A$20:$L$180,K$2,0))</f>
        <v/>
      </c>
      <c r="L31" s="283" t="str">
        <f>+IF($A31="","",VLOOKUP($A31,Table!$A$20:$L$180,L$2,0))</f>
        <v/>
      </c>
      <c r="M31" s="283"/>
      <c r="N31" s="284" t="str">
        <f>+IF($A31="","",VLOOKUP($A31,Table!$A$20:$L$180,N$2,0))</f>
        <v/>
      </c>
      <c r="O31" s="285"/>
      <c r="P31" s="227" t="str">
        <f>+IF(AND($A31&lt;&gt;"",$O31="YES"),COUNTIF($O$19:$O31,"YES")&amp;".YC","")</f>
        <v/>
      </c>
      <c r="Q31" s="227" t="str">
        <f t="shared" si="0"/>
        <v/>
      </c>
    </row>
    <row r="32" spans="1:21" x14ac:dyDescent="0.3">
      <c r="A32" s="280" t="str">
        <f>IF($B32="","",$B32&amp;"." &amp;COUNTIFS($B$20:$B32,$B32))</f>
        <v/>
      </c>
      <c r="B32" s="280" t="str">
        <f>IF(AND($A$10="YES", COUNTIFS($B$19:$B31,Table!$B$7)&lt;Table!$B$5),Table!$B$7,IF(AND($C$10="YES", COUNTIFS($B$19:$B31,Table!$C$7)&lt;Table!$C$5),Table!$C$7, IF(AND($D$10="YES", COUNTIFS($B$19:$B31,Table!$D$7)&lt;Table!$D$5),Table!$D$7, IF(AND($E$10="YES", COUNTIFS($B$19:$B31,Table!$E$7)&lt;Table!$E$5),Table!$E$7, IF(AND($F$10="YES", COUNTIFS($B$19:$B31,Table!$F$7)&lt;Table!$F$5),Table!$F$7,"")))))</f>
        <v/>
      </c>
      <c r="C32" s="280" t="str">
        <f>+IF($A32="","",VLOOKUP($A32,Table!$A$20:$L$180,C$2,0))</f>
        <v/>
      </c>
      <c r="D32" s="281" t="str">
        <f>+IF($A32="","",VLOOKUP($A32,Table!$A$20:$L$180,D$2,0)&amp;"")</f>
        <v/>
      </c>
      <c r="E32" s="280" t="str">
        <f>+IF($A32="","",VLOOKUP($A32,Table!$A$20:$L$180,E$2,0))</f>
        <v/>
      </c>
      <c r="F32" s="281" t="str">
        <f>+IF($A32="","",VLOOKUP($A32,Table!$A$20:$L$180,F$2,0)&amp;"")</f>
        <v/>
      </c>
      <c r="G32" s="280" t="str">
        <f>+IF($A32="","",VLOOKUP($A32,Table!$A$20:$L$180,G$2,0))</f>
        <v/>
      </c>
      <c r="H32" s="281" t="str">
        <f>+IF($A32="","",VLOOKUP($A32,Table!$A$20:$L$180,H$2,0)&amp;"")</f>
        <v/>
      </c>
      <c r="I32" s="282"/>
      <c r="J32" s="280" t="str">
        <f>+IF($A32="","",VLOOKUP($A32,Table!$A$20:$L$180,J$2,0))</f>
        <v/>
      </c>
      <c r="K32" s="283" t="str">
        <f>+IF($A32="","",VLOOKUP($A32,Table!$A$20:$L$180,K$2,0))</f>
        <v/>
      </c>
      <c r="L32" s="283" t="str">
        <f>+IF($A32="","",VLOOKUP($A32,Table!$A$20:$L$180,L$2,0))</f>
        <v/>
      </c>
      <c r="M32" s="283"/>
      <c r="N32" s="284" t="str">
        <f>+IF($A32="","",VLOOKUP($A32,Table!$A$20:$L$180,N$2,0))</f>
        <v/>
      </c>
      <c r="O32" s="285"/>
      <c r="P32" s="227" t="str">
        <f>+IF(AND($A32&lt;&gt;"",$O32="YES"),COUNTIF($O$19:$O32,"YES")&amp;".YC","")</f>
        <v/>
      </c>
      <c r="Q32" s="227" t="str">
        <f t="shared" si="0"/>
        <v/>
      </c>
    </row>
    <row r="33" spans="1:19" x14ac:dyDescent="0.3">
      <c r="A33" s="280" t="str">
        <f>IF($B33="","",$B33&amp;"." &amp;COUNTIFS($B$20:$B33,$B33))</f>
        <v/>
      </c>
      <c r="B33" s="280" t="str">
        <f>IF(AND($A$10="YES", COUNTIFS($B$19:$B32,Table!$B$7)&lt;Table!$B$5),Table!$B$7,IF(AND($C$10="YES", COUNTIFS($B$19:$B32,Table!$C$7)&lt;Table!$C$5),Table!$C$7, IF(AND($D$10="YES", COUNTIFS($B$19:$B32,Table!$D$7)&lt;Table!$D$5),Table!$D$7, IF(AND($E$10="YES", COUNTIFS($B$19:$B32,Table!$E$7)&lt;Table!$E$5),Table!$E$7, IF(AND($F$10="YES", COUNTIFS($B$19:$B32,Table!$F$7)&lt;Table!$F$5),Table!$F$7,"")))))</f>
        <v/>
      </c>
      <c r="C33" s="280" t="str">
        <f>+IF($A33="","",VLOOKUP($A33,Table!$A$20:$L$180,C$2,0))</f>
        <v/>
      </c>
      <c r="D33" s="281" t="str">
        <f>+IF($A33="","",VLOOKUP($A33,Table!$A$20:$L$180,D$2,0)&amp;"")</f>
        <v/>
      </c>
      <c r="E33" s="280" t="str">
        <f>+IF($A33="","",VLOOKUP($A33,Table!$A$20:$L$180,E$2,0))</f>
        <v/>
      </c>
      <c r="F33" s="281" t="str">
        <f>+IF($A33="","",VLOOKUP($A33,Table!$A$20:$L$180,F$2,0)&amp;"")</f>
        <v/>
      </c>
      <c r="G33" s="280" t="str">
        <f>+IF($A33="","",VLOOKUP($A33,Table!$A$20:$L$180,G$2,0))</f>
        <v/>
      </c>
      <c r="H33" s="281" t="str">
        <f>+IF($A33="","",VLOOKUP($A33,Table!$A$20:$L$180,H$2,0)&amp;"")</f>
        <v/>
      </c>
      <c r="I33" s="282"/>
      <c r="J33" s="280" t="str">
        <f>+IF($A33="","",VLOOKUP($A33,Table!$A$20:$L$180,J$2,0))</f>
        <v/>
      </c>
      <c r="K33" s="283" t="str">
        <f>+IF($A33="","",VLOOKUP($A33,Table!$A$20:$L$180,K$2,0))</f>
        <v/>
      </c>
      <c r="L33" s="283" t="str">
        <f>+IF($A33="","",VLOOKUP($A33,Table!$A$20:$L$180,L$2,0))</f>
        <v/>
      </c>
      <c r="M33" s="283"/>
      <c r="N33" s="284" t="str">
        <f>+IF($A33="","",VLOOKUP($A33,Table!$A$20:$L$180,N$2,0))</f>
        <v/>
      </c>
      <c r="O33" s="285"/>
      <c r="P33" s="227" t="str">
        <f>+IF(AND($A33&lt;&gt;"",$O33="YES"),COUNTIF($O$19:$O33,"YES")&amp;".YC","")</f>
        <v/>
      </c>
      <c r="Q33" s="227" t="str">
        <f t="shared" si="0"/>
        <v/>
      </c>
    </row>
    <row r="34" spans="1:19" x14ac:dyDescent="0.3">
      <c r="A34" s="280" t="str">
        <f>IF($B34="","",$B34&amp;"." &amp;COUNTIFS($B$20:$B34,$B34))</f>
        <v/>
      </c>
      <c r="B34" s="280" t="str">
        <f>IF(AND($A$10="YES", COUNTIFS($B$19:$B33,Table!$B$7)&lt;Table!$B$5),Table!$B$7,IF(AND($C$10="YES", COUNTIFS($B$19:$B33,Table!$C$7)&lt;Table!$C$5),Table!$C$7, IF(AND($D$10="YES", COUNTIFS($B$19:$B33,Table!$D$7)&lt;Table!$D$5),Table!$D$7, IF(AND($E$10="YES", COUNTIFS($B$19:$B33,Table!$E$7)&lt;Table!$E$5),Table!$E$7, IF(AND($F$10="YES", COUNTIFS($B$19:$B33,Table!$F$7)&lt;Table!$F$5),Table!$F$7,"")))))</f>
        <v/>
      </c>
      <c r="C34" s="280" t="str">
        <f>+IF($A34="","",VLOOKUP($A34,Table!$A$20:$L$180,C$2,0))</f>
        <v/>
      </c>
      <c r="D34" s="281" t="str">
        <f>+IF($A34="","",VLOOKUP($A34,Table!$A$20:$L$180,D$2,0)&amp;"")</f>
        <v/>
      </c>
      <c r="E34" s="280" t="str">
        <f>+IF($A34="","",VLOOKUP($A34,Table!$A$20:$L$180,E$2,0))</f>
        <v/>
      </c>
      <c r="F34" s="281" t="str">
        <f>+IF($A34="","",VLOOKUP($A34,Table!$A$20:$L$180,F$2,0)&amp;"")</f>
        <v/>
      </c>
      <c r="G34" s="280" t="str">
        <f>+IF($A34="","",VLOOKUP($A34,Table!$A$20:$L$180,G$2,0))</f>
        <v/>
      </c>
      <c r="H34" s="281" t="str">
        <f>+IF($A34="","",VLOOKUP($A34,Table!$A$20:$L$180,H$2,0)&amp;"")</f>
        <v/>
      </c>
      <c r="I34" s="282"/>
      <c r="J34" s="280" t="str">
        <f>+IF($A34="","",VLOOKUP($A34,Table!$A$20:$L$180,J$2,0))</f>
        <v/>
      </c>
      <c r="K34" s="283" t="str">
        <f>+IF($A34="","",VLOOKUP($A34,Table!$A$20:$L$180,K$2,0))</f>
        <v/>
      </c>
      <c r="L34" s="283" t="str">
        <f>+IF($A34="","",VLOOKUP($A34,Table!$A$20:$L$180,L$2,0))</f>
        <v/>
      </c>
      <c r="M34" s="283"/>
      <c r="N34" s="284" t="str">
        <f>+IF($A34="","",VLOOKUP($A34,Table!$A$20:$L$180,N$2,0))</f>
        <v/>
      </c>
      <c r="O34" s="285"/>
      <c r="P34" s="227" t="str">
        <f>+IF(AND($A34&lt;&gt;"",$O34="YES"),COUNTIF($O$19:$O34,"YES")&amp;".YC","")</f>
        <v/>
      </c>
      <c r="Q34" s="227" t="str">
        <f t="shared" si="0"/>
        <v/>
      </c>
    </row>
    <row r="35" spans="1:19" x14ac:dyDescent="0.3">
      <c r="A35" s="280" t="str">
        <f>IF($B35="","",$B35&amp;"." &amp;COUNTIFS($B$20:$B35,$B35))</f>
        <v/>
      </c>
      <c r="B35" s="280" t="str">
        <f>IF(AND($A$10="YES", COUNTIFS($B$19:$B34,Table!$B$7)&lt;Table!$B$5),Table!$B$7,IF(AND($C$10="YES", COUNTIFS($B$19:$B34,Table!$C$7)&lt;Table!$C$5),Table!$C$7, IF(AND($D$10="YES", COUNTIFS($B$19:$B34,Table!$D$7)&lt;Table!$D$5),Table!$D$7, IF(AND($E$10="YES", COUNTIFS($B$19:$B34,Table!$E$7)&lt;Table!$E$5),Table!$E$7, IF(AND($F$10="YES", COUNTIFS($B$19:$B34,Table!$F$7)&lt;Table!$F$5),Table!$F$7,"")))))</f>
        <v/>
      </c>
      <c r="C35" s="280" t="str">
        <f>+IF($A35="","",VLOOKUP($A35,Table!$A$20:$L$180,C$2,0))</f>
        <v/>
      </c>
      <c r="D35" s="281" t="str">
        <f>+IF($A35="","",VLOOKUP($A35,Table!$A$20:$L$180,D$2,0)&amp;"")</f>
        <v/>
      </c>
      <c r="E35" s="280" t="str">
        <f>+IF($A35="","",VLOOKUP($A35,Table!$A$20:$L$180,E$2,0))</f>
        <v/>
      </c>
      <c r="F35" s="281" t="str">
        <f>+IF($A35="","",VLOOKUP($A35,Table!$A$20:$L$180,F$2,0)&amp;"")</f>
        <v/>
      </c>
      <c r="G35" s="280" t="str">
        <f>+IF($A35="","",VLOOKUP($A35,Table!$A$20:$L$180,G$2,0))</f>
        <v/>
      </c>
      <c r="H35" s="281" t="str">
        <f>+IF($A35="","",VLOOKUP($A35,Table!$A$20:$L$180,H$2,0)&amp;"")</f>
        <v/>
      </c>
      <c r="I35" s="282"/>
      <c r="J35" s="280" t="str">
        <f>+IF($A35="","",VLOOKUP($A35,Table!$A$20:$L$180,J$2,0))</f>
        <v/>
      </c>
      <c r="K35" s="283" t="str">
        <f>+IF($A35="","",VLOOKUP($A35,Table!$A$20:$L$180,K$2,0))</f>
        <v/>
      </c>
      <c r="L35" s="283" t="str">
        <f>+IF($A35="","",VLOOKUP($A35,Table!$A$20:$L$180,L$2,0))</f>
        <v/>
      </c>
      <c r="M35" s="283"/>
      <c r="N35" s="284" t="str">
        <f>+IF($A35="","",VLOOKUP($A35,Table!$A$20:$L$180,N$2,0))</f>
        <v/>
      </c>
      <c r="O35" s="285"/>
      <c r="P35" s="227" t="str">
        <f>+IF(AND($A35&lt;&gt;"",$O35="YES"),COUNTIF($O$19:$O35,"YES")&amp;".YC","")</f>
        <v/>
      </c>
      <c r="Q35" s="227" t="str">
        <f t="shared" si="0"/>
        <v/>
      </c>
    </row>
    <row r="36" spans="1:19" x14ac:dyDescent="0.3">
      <c r="A36" s="280" t="str">
        <f>IF($B36="","",$B36&amp;"." &amp;COUNTIFS($B$20:$B36,$B36))</f>
        <v/>
      </c>
      <c r="B36" s="280" t="str">
        <f>IF(AND($A$10="YES", COUNTIFS($B$19:$B35,Table!$B$7)&lt;Table!$B$5),Table!$B$7,IF(AND($C$10="YES", COUNTIFS($B$19:$B35,Table!$C$7)&lt;Table!$C$5),Table!$C$7, IF(AND($D$10="YES", COUNTIFS($B$19:$B35,Table!$D$7)&lt;Table!$D$5),Table!$D$7, IF(AND($E$10="YES", COUNTIFS($B$19:$B35,Table!$E$7)&lt;Table!$E$5),Table!$E$7, IF(AND($F$10="YES", COUNTIFS($B$19:$B35,Table!$F$7)&lt;Table!$F$5),Table!$F$7,"")))))</f>
        <v/>
      </c>
      <c r="C36" s="280" t="str">
        <f>+IF($A36="","",VLOOKUP($A36,Table!$A$20:$L$180,C$2,0))</f>
        <v/>
      </c>
      <c r="D36" s="281" t="str">
        <f>+IF($A36="","",VLOOKUP($A36,Table!$A$20:$L$180,D$2,0)&amp;"")</f>
        <v/>
      </c>
      <c r="E36" s="280" t="str">
        <f>+IF($A36="","",VLOOKUP($A36,Table!$A$20:$L$180,E$2,0))</f>
        <v/>
      </c>
      <c r="F36" s="281" t="str">
        <f>+IF($A36="","",VLOOKUP($A36,Table!$A$20:$L$180,F$2,0)&amp;"")</f>
        <v/>
      </c>
      <c r="G36" s="280" t="str">
        <f>+IF($A36="","",VLOOKUP($A36,Table!$A$20:$L$180,G$2,0))</f>
        <v/>
      </c>
      <c r="H36" s="281" t="str">
        <f>+IF($A36="","",VLOOKUP($A36,Table!$A$20:$L$180,H$2,0)&amp;"")</f>
        <v/>
      </c>
      <c r="I36" s="282"/>
      <c r="J36" s="280" t="str">
        <f>+IF($A36="","",VLOOKUP($A36,Table!$A$20:$L$180,J$2,0))</f>
        <v/>
      </c>
      <c r="K36" s="283" t="str">
        <f>+IF($A36="","",VLOOKUP($A36,Table!$A$20:$L$180,K$2,0))</f>
        <v/>
      </c>
      <c r="L36" s="283" t="str">
        <f>+IF($A36="","",VLOOKUP($A36,Table!$A$20:$L$180,L$2,0))</f>
        <v/>
      </c>
      <c r="M36" s="283"/>
      <c r="N36" s="284" t="str">
        <f>+IF($A36="","",VLOOKUP($A36,Table!$A$20:$L$180,N$2,0))</f>
        <v/>
      </c>
      <c r="O36" s="285"/>
      <c r="P36" s="227" t="str">
        <f>+IF(AND($A36&lt;&gt;"",$O36="YES"),COUNTIF($O$19:$O36,"YES")&amp;".YC","")</f>
        <v/>
      </c>
      <c r="Q36" s="227" t="str">
        <f t="shared" si="0"/>
        <v/>
      </c>
    </row>
    <row r="37" spans="1:19" x14ac:dyDescent="0.3">
      <c r="A37" s="280" t="str">
        <f>IF($B37="","",$B37&amp;"." &amp;COUNTIFS($B$20:$B37,$B37))</f>
        <v/>
      </c>
      <c r="B37" s="280" t="str">
        <f>IF(AND($A$10="YES", COUNTIFS($B$19:$B36,Table!$B$7)&lt;Table!$B$5),Table!$B$7,IF(AND($C$10="YES", COUNTIFS($B$19:$B36,Table!$C$7)&lt;Table!$C$5),Table!$C$7, IF(AND($D$10="YES", COUNTIFS($B$19:$B36,Table!$D$7)&lt;Table!$D$5),Table!$D$7, IF(AND($E$10="YES", COUNTIFS($B$19:$B36,Table!$E$7)&lt;Table!$E$5),Table!$E$7, IF(AND($F$10="YES", COUNTIFS($B$19:$B36,Table!$F$7)&lt;Table!$F$5),Table!$F$7,"")))))</f>
        <v/>
      </c>
      <c r="C37" s="280" t="str">
        <f>+IF($A37="","",VLOOKUP($A37,Table!$A$20:$L$180,C$2,0))</f>
        <v/>
      </c>
      <c r="D37" s="281" t="str">
        <f>+IF($A37="","",VLOOKUP($A37,Table!$A$20:$L$180,D$2,0)&amp;"")</f>
        <v/>
      </c>
      <c r="E37" s="280" t="str">
        <f>+IF($A37="","",VLOOKUP($A37,Table!$A$20:$L$180,E$2,0))</f>
        <v/>
      </c>
      <c r="F37" s="281" t="str">
        <f>+IF($A37="","",VLOOKUP($A37,Table!$A$20:$L$180,F$2,0)&amp;"")</f>
        <v/>
      </c>
      <c r="G37" s="280" t="str">
        <f>+IF($A37="","",VLOOKUP($A37,Table!$A$20:$L$180,G$2,0))</f>
        <v/>
      </c>
      <c r="H37" s="281" t="str">
        <f>+IF($A37="","",VLOOKUP($A37,Table!$A$20:$L$180,H$2,0)&amp;"")</f>
        <v/>
      </c>
      <c r="I37" s="282"/>
      <c r="J37" s="280" t="str">
        <f>+IF($A37="","",VLOOKUP($A37,Table!$A$20:$L$180,J$2,0))</f>
        <v/>
      </c>
      <c r="K37" s="283" t="str">
        <f>+IF($A37="","",VLOOKUP($A37,Table!$A$20:$L$180,K$2,0))</f>
        <v/>
      </c>
      <c r="L37" s="283" t="str">
        <f>+IF($A37="","",VLOOKUP($A37,Table!$A$20:$L$180,L$2,0))</f>
        <v/>
      </c>
      <c r="M37" s="283"/>
      <c r="N37" s="284" t="str">
        <f>+IF($A37="","",VLOOKUP($A37,Table!$A$20:$L$180,N$2,0))</f>
        <v/>
      </c>
      <c r="O37" s="285"/>
      <c r="P37" s="227" t="str">
        <f>+IF(AND($A37&lt;&gt;"",$O37="YES"),COUNTIF($O$19:$O37,"YES")&amp;".YC","")</f>
        <v/>
      </c>
      <c r="Q37" s="227" t="str">
        <f t="shared" si="0"/>
        <v/>
      </c>
    </row>
    <row r="38" spans="1:19" x14ac:dyDescent="0.3">
      <c r="A38" s="280" t="str">
        <f>IF($B38="","",$B38&amp;"." &amp;COUNTIFS($B$20:$B38,$B38))</f>
        <v/>
      </c>
      <c r="B38" s="280" t="str">
        <f>IF(AND($A$10="YES", COUNTIFS($B$19:$B37,Table!$B$7)&lt;Table!$B$5),Table!$B$7,IF(AND($C$10="YES", COUNTIFS($B$19:$B37,Table!$C$7)&lt;Table!$C$5),Table!$C$7, IF(AND($D$10="YES", COUNTIFS($B$19:$B37,Table!$D$7)&lt;Table!$D$5),Table!$D$7, IF(AND($E$10="YES", COUNTIFS($B$19:$B37,Table!$E$7)&lt;Table!$E$5),Table!$E$7, IF(AND($F$10="YES", COUNTIFS($B$19:$B37,Table!$F$7)&lt;Table!$F$5),Table!$F$7,"")))))</f>
        <v/>
      </c>
      <c r="C38" s="280" t="str">
        <f>+IF($A38="","",VLOOKUP($A38,Table!$A$20:$L$180,C$2,0))</f>
        <v/>
      </c>
      <c r="D38" s="281" t="str">
        <f>+IF($A38="","",VLOOKUP($A38,Table!$A$20:$L$180,D$2,0)&amp;"")</f>
        <v/>
      </c>
      <c r="E38" s="280" t="str">
        <f>+IF($A38="","",VLOOKUP($A38,Table!$A$20:$L$180,E$2,0))</f>
        <v/>
      </c>
      <c r="F38" s="281" t="str">
        <f>+IF($A38="","",VLOOKUP($A38,Table!$A$20:$L$180,F$2,0)&amp;"")</f>
        <v/>
      </c>
      <c r="G38" s="280" t="str">
        <f>+IF($A38="","",VLOOKUP($A38,Table!$A$20:$L$180,G$2,0))</f>
        <v/>
      </c>
      <c r="H38" s="281" t="str">
        <f>+IF($A38="","",VLOOKUP($A38,Table!$A$20:$L$180,H$2,0)&amp;"")</f>
        <v/>
      </c>
      <c r="I38" s="282"/>
      <c r="J38" s="280" t="str">
        <f>+IF($A38="","",VLOOKUP($A38,Table!$A$20:$L$180,J$2,0))</f>
        <v/>
      </c>
      <c r="K38" s="283" t="str">
        <f>+IF($A38="","",VLOOKUP($A38,Table!$A$20:$L$180,K$2,0))</f>
        <v/>
      </c>
      <c r="L38" s="283" t="str">
        <f>+IF($A38="","",VLOOKUP($A38,Table!$A$20:$L$180,L$2,0))</f>
        <v/>
      </c>
      <c r="M38" s="283"/>
      <c r="N38" s="284" t="str">
        <f>+IF($A38="","",VLOOKUP($A38,Table!$A$20:$L$180,N$2,0))</f>
        <v/>
      </c>
      <c r="O38" s="285"/>
      <c r="P38" s="227" t="str">
        <f>+IF(AND($A38&lt;&gt;"",$O38="YES"),COUNTIF($O$19:$O38,"YES")&amp;".YC","")</f>
        <v/>
      </c>
      <c r="Q38" s="227" t="str">
        <f t="shared" si="0"/>
        <v/>
      </c>
    </row>
    <row r="39" spans="1:19" x14ac:dyDescent="0.3">
      <c r="A39" s="280" t="str">
        <f>IF($B39="","",$B39&amp;"." &amp;COUNTIFS($B$20:$B39,$B39))</f>
        <v/>
      </c>
      <c r="B39" s="280" t="str">
        <f>IF(AND($A$10="YES", COUNTIFS($B$19:$B38,Table!$B$7)&lt;Table!$B$5),Table!$B$7,IF(AND($C$10="YES", COUNTIFS($B$19:$B38,Table!$C$7)&lt;Table!$C$5),Table!$C$7, IF(AND($D$10="YES", COUNTIFS($B$19:$B38,Table!$D$7)&lt;Table!$D$5),Table!$D$7, IF(AND($E$10="YES", COUNTIFS($B$19:$B38,Table!$E$7)&lt;Table!$E$5),Table!$E$7, IF(AND($F$10="YES", COUNTIFS($B$19:$B38,Table!$F$7)&lt;Table!$F$5),Table!$F$7,"")))))</f>
        <v/>
      </c>
      <c r="C39" s="280" t="str">
        <f>+IF($A39="","",VLOOKUP($A39,Table!$A$20:$L$180,C$2,0))</f>
        <v/>
      </c>
      <c r="D39" s="281" t="str">
        <f>+IF($A39="","",VLOOKUP($A39,Table!$A$20:$L$180,D$2,0)&amp;"")</f>
        <v/>
      </c>
      <c r="E39" s="280" t="str">
        <f>+IF($A39="","",VLOOKUP($A39,Table!$A$20:$L$180,E$2,0))</f>
        <v/>
      </c>
      <c r="F39" s="281" t="str">
        <f>+IF($A39="","",VLOOKUP($A39,Table!$A$20:$L$180,F$2,0)&amp;"")</f>
        <v/>
      </c>
      <c r="G39" s="280" t="str">
        <f>+IF($A39="","",VLOOKUP($A39,Table!$A$20:$L$180,G$2,0))</f>
        <v/>
      </c>
      <c r="H39" s="281" t="str">
        <f>+IF($A39="","",VLOOKUP($A39,Table!$A$20:$L$180,H$2,0)&amp;"")</f>
        <v/>
      </c>
      <c r="I39" s="282"/>
      <c r="J39" s="280" t="str">
        <f>+IF($A39="","",VLOOKUP($A39,Table!$A$20:$L$180,J$2,0))</f>
        <v/>
      </c>
      <c r="K39" s="283" t="str">
        <f>+IF($A39="","",VLOOKUP($A39,Table!$A$20:$L$180,K$2,0))</f>
        <v/>
      </c>
      <c r="L39" s="283" t="str">
        <f>+IF($A39="","",VLOOKUP($A39,Table!$A$20:$L$180,L$2,0))</f>
        <v/>
      </c>
      <c r="M39" s="283"/>
      <c r="N39" s="284" t="str">
        <f>+IF($A39="","",VLOOKUP($A39,Table!$A$20:$L$180,N$2,0))</f>
        <v/>
      </c>
      <c r="O39" s="285"/>
      <c r="P39" s="227" t="str">
        <f>+IF(AND($A39&lt;&gt;"",$O39="YES"),COUNTIF($O$19:$O39,"YES")&amp;".YC","")</f>
        <v/>
      </c>
      <c r="Q39" s="227" t="str">
        <f t="shared" si="0"/>
        <v/>
      </c>
    </row>
    <row r="40" spans="1:19" x14ac:dyDescent="0.3">
      <c r="A40" s="280" t="str">
        <f>IF($B40="","",$B40&amp;"." &amp;COUNTIFS($B$20:$B40,$B40))</f>
        <v/>
      </c>
      <c r="B40" s="280" t="str">
        <f>IF(AND($A$10="YES", COUNTIFS($B$19:$B39,Table!$B$7)&lt;Table!$B$5),Table!$B$7,IF(AND($C$10="YES", COUNTIFS($B$19:$B39,Table!$C$7)&lt;Table!$C$5),Table!$C$7, IF(AND($D$10="YES", COUNTIFS($B$19:$B39,Table!$D$7)&lt;Table!$D$5),Table!$D$7, IF(AND($E$10="YES", COUNTIFS($B$19:$B39,Table!$E$7)&lt;Table!$E$5),Table!$E$7, IF(AND($F$10="YES", COUNTIFS($B$19:$B39,Table!$F$7)&lt;Table!$F$5),Table!$F$7,"")))))</f>
        <v/>
      </c>
      <c r="C40" s="280" t="str">
        <f>+IF($A40="","",VLOOKUP($A40,Table!$A$20:$L$180,C$2,0))</f>
        <v/>
      </c>
      <c r="D40" s="281" t="str">
        <f>+IF($A40="","",VLOOKUP($A40,Table!$A$20:$L$180,D$2,0)&amp;"")</f>
        <v/>
      </c>
      <c r="E40" s="280" t="str">
        <f>+IF($A40="","",VLOOKUP($A40,Table!$A$20:$L$180,E$2,0))</f>
        <v/>
      </c>
      <c r="F40" s="281" t="str">
        <f>+IF($A40="","",VLOOKUP($A40,Table!$A$20:$L$180,F$2,0)&amp;"")</f>
        <v/>
      </c>
      <c r="G40" s="280" t="str">
        <f>+IF($A40="","",VLOOKUP($A40,Table!$A$20:$L$180,G$2,0))</f>
        <v/>
      </c>
      <c r="H40" s="281" t="str">
        <f>+IF($A40="","",VLOOKUP($A40,Table!$A$20:$L$180,H$2,0)&amp;"")</f>
        <v/>
      </c>
      <c r="I40" s="282"/>
      <c r="J40" s="280" t="str">
        <f>+IF($A40="","",VLOOKUP($A40,Table!$A$20:$L$180,J$2,0))</f>
        <v/>
      </c>
      <c r="K40" s="283" t="str">
        <f>+IF($A40="","",VLOOKUP($A40,Table!$A$20:$L$180,K$2,0))</f>
        <v/>
      </c>
      <c r="L40" s="283" t="str">
        <f>+IF($A40="","",VLOOKUP($A40,Table!$A$20:$L$180,L$2,0))</f>
        <v/>
      </c>
      <c r="M40" s="283"/>
      <c r="N40" s="284" t="str">
        <f>+IF($A40="","",VLOOKUP($A40,Table!$A$20:$L$180,N$2,0))</f>
        <v/>
      </c>
      <c r="O40" s="285"/>
      <c r="P40" s="227" t="str">
        <f>+IF(AND($A40&lt;&gt;"",$O40="YES"),COUNTIF($O$19:$O40,"YES")&amp;".YC","")</f>
        <v/>
      </c>
      <c r="Q40" s="227" t="str">
        <f t="shared" si="0"/>
        <v/>
      </c>
      <c r="R40" t="str">
        <f>+P40</f>
        <v/>
      </c>
      <c r="S40" t="str">
        <f>+Q40</f>
        <v/>
      </c>
    </row>
    <row r="41" spans="1:19" x14ac:dyDescent="0.3">
      <c r="A41" s="280" t="str">
        <f>IF($B41="","",$B41&amp;"." &amp;COUNTIFS($B$20:$B41,$B41))</f>
        <v/>
      </c>
      <c r="B41" s="280" t="str">
        <f>IF(AND($A$10="YES", COUNTIFS($B$19:$B40,Table!$B$7)&lt;Table!$B$5),Table!$B$7,IF(AND($C$10="YES", COUNTIFS($B$19:$B40,Table!$C$7)&lt;Table!$C$5),Table!$C$7, IF(AND($D$10="YES", COUNTIFS($B$19:$B40,Table!$D$7)&lt;Table!$D$5),Table!$D$7, IF(AND($E$10="YES", COUNTIFS($B$19:$B40,Table!$E$7)&lt;Table!$E$5),Table!$E$7, IF(AND($F$10="YES", COUNTIFS($B$19:$B40,Table!$F$7)&lt;Table!$F$5),Table!$F$7,"")))))</f>
        <v/>
      </c>
      <c r="C41" s="280" t="str">
        <f>+IF($A41="","",VLOOKUP($A41,Table!$A$20:$L$180,C$2,0))</f>
        <v/>
      </c>
      <c r="D41" s="281" t="str">
        <f>+IF($A41="","",VLOOKUP($A41,Table!$A$20:$L$180,D$2,0)&amp;"")</f>
        <v/>
      </c>
      <c r="E41" s="280" t="str">
        <f>+IF($A41="","",VLOOKUP($A41,Table!$A$20:$L$180,E$2,0))</f>
        <v/>
      </c>
      <c r="F41" s="281" t="str">
        <f>+IF($A41="","",VLOOKUP($A41,Table!$A$20:$L$180,F$2,0)&amp;"")</f>
        <v/>
      </c>
      <c r="G41" s="280" t="str">
        <f>+IF($A41="","",VLOOKUP($A41,Table!$A$20:$L$180,G$2,0))</f>
        <v/>
      </c>
      <c r="H41" s="281" t="str">
        <f>+IF($A41="","",VLOOKUP($A41,Table!$A$20:$L$180,H$2,0)&amp;"")</f>
        <v/>
      </c>
      <c r="I41" s="282"/>
      <c r="J41" s="280" t="str">
        <f>+IF($A41="","",VLOOKUP($A41,Table!$A$20:$L$180,J$2,0))</f>
        <v/>
      </c>
      <c r="K41" s="283" t="str">
        <f>+IF($A41="","",VLOOKUP($A41,Table!$A$20:$L$180,K$2,0))</f>
        <v/>
      </c>
      <c r="L41" s="283" t="str">
        <f>+IF($A41="","",VLOOKUP($A41,Table!$A$20:$L$180,L$2,0))</f>
        <v/>
      </c>
      <c r="M41" s="283"/>
      <c r="N41" s="284" t="str">
        <f>+IF($A41="","",VLOOKUP($A41,Table!$A$20:$L$180,N$2,0))</f>
        <v/>
      </c>
      <c r="O41" s="285"/>
      <c r="P41" s="227" t="str">
        <f>+IF(AND($A41&lt;&gt;"",$O41="YES"),COUNTIF($O$19:$O41,"YES")&amp;".YC","")</f>
        <v/>
      </c>
      <c r="Q41" s="227" t="str">
        <f t="shared" si="0"/>
        <v/>
      </c>
    </row>
    <row r="42" spans="1:19" x14ac:dyDescent="0.3">
      <c r="A42" s="280" t="str">
        <f>IF($B42="","",$B42&amp;"." &amp;COUNTIFS($B$20:$B42,$B42))</f>
        <v/>
      </c>
      <c r="B42" s="280" t="str">
        <f>IF(AND($A$10="YES", COUNTIFS($B$19:$B41,Table!$B$7)&lt;Table!$B$5),Table!$B$7,IF(AND($C$10="YES", COUNTIFS($B$19:$B41,Table!$C$7)&lt;Table!$C$5),Table!$C$7, IF(AND($D$10="YES", COUNTIFS($B$19:$B41,Table!$D$7)&lt;Table!$D$5),Table!$D$7, IF(AND($E$10="YES", COUNTIFS($B$19:$B41,Table!$E$7)&lt;Table!$E$5),Table!$E$7, IF(AND($F$10="YES", COUNTIFS($B$19:$B41,Table!$F$7)&lt;Table!$F$5),Table!$F$7,"")))))</f>
        <v/>
      </c>
      <c r="C42" s="280" t="str">
        <f>+IF($A42="","",VLOOKUP($A42,Table!$A$20:$L$180,C$2,0))</f>
        <v/>
      </c>
      <c r="D42" s="281" t="str">
        <f>+IF($A42="","",VLOOKUP($A42,Table!$A$20:$L$180,D$2,0)&amp;"")</f>
        <v/>
      </c>
      <c r="E42" s="280" t="str">
        <f>+IF($A42="","",VLOOKUP($A42,Table!$A$20:$L$180,E$2,0))</f>
        <v/>
      </c>
      <c r="F42" s="281" t="str">
        <f>+IF($A42="","",VLOOKUP($A42,Table!$A$20:$L$180,F$2,0)&amp;"")</f>
        <v/>
      </c>
      <c r="G42" s="280" t="str">
        <f>+IF($A42="","",VLOOKUP($A42,Table!$A$20:$L$180,G$2,0))</f>
        <v/>
      </c>
      <c r="H42" s="281" t="str">
        <f>+IF($A42="","",VLOOKUP($A42,Table!$A$20:$L$180,H$2,0)&amp;"")</f>
        <v/>
      </c>
      <c r="I42" s="282"/>
      <c r="J42" s="280" t="str">
        <f>+IF($A42="","",VLOOKUP($A42,Table!$A$20:$L$180,J$2,0))</f>
        <v/>
      </c>
      <c r="K42" s="283" t="str">
        <f>+IF($A42="","",VLOOKUP($A42,Table!$A$20:$L$180,K$2,0))</f>
        <v/>
      </c>
      <c r="L42" s="283" t="str">
        <f>+IF($A42="","",VLOOKUP($A42,Table!$A$20:$L$180,L$2,0))</f>
        <v/>
      </c>
      <c r="M42" s="283"/>
      <c r="N42" s="284" t="str">
        <f>+IF($A42="","",VLOOKUP($A42,Table!$A$20:$L$180,N$2,0))</f>
        <v/>
      </c>
      <c r="O42" s="285"/>
      <c r="P42" s="227" t="str">
        <f>+IF(AND($A42&lt;&gt;"",$O42="YES"),COUNTIF($O$19:$O42,"YES")&amp;".YC","")</f>
        <v/>
      </c>
      <c r="Q42" s="227" t="str">
        <f t="shared" si="0"/>
        <v/>
      </c>
    </row>
    <row r="43" spans="1:19" x14ac:dyDescent="0.3">
      <c r="A43" s="280" t="str">
        <f>IF($B43="","",$B43&amp;"." &amp;COUNTIFS($B$20:$B43,$B43))</f>
        <v/>
      </c>
      <c r="B43" s="280" t="str">
        <f>IF(AND($A$10="YES", COUNTIFS($B$19:$B42,Table!$B$7)&lt;Table!$B$5),Table!$B$7,IF(AND($C$10="YES", COUNTIFS($B$19:$B42,Table!$C$7)&lt;Table!$C$5),Table!$C$7, IF(AND($D$10="YES", COUNTIFS($B$19:$B42,Table!$D$7)&lt;Table!$D$5),Table!$D$7, IF(AND($E$10="YES", COUNTIFS($B$19:$B42,Table!$E$7)&lt;Table!$E$5),Table!$E$7, IF(AND($F$10="YES", COUNTIFS($B$19:$B42,Table!$F$7)&lt;Table!$F$5),Table!$F$7,"")))))</f>
        <v/>
      </c>
      <c r="C43" s="280" t="str">
        <f>+IF($A43="","",VLOOKUP($A43,Table!$A$20:$L$180,C$2,0))</f>
        <v/>
      </c>
      <c r="D43" s="281" t="str">
        <f>+IF($A43="","",VLOOKUP($A43,Table!$A$20:$L$180,D$2,0)&amp;"")</f>
        <v/>
      </c>
      <c r="E43" s="280" t="str">
        <f>+IF($A43="","",VLOOKUP($A43,Table!$A$20:$L$180,E$2,0))</f>
        <v/>
      </c>
      <c r="F43" s="281" t="str">
        <f>+IF($A43="","",VLOOKUP($A43,Table!$A$20:$L$180,F$2,0)&amp;"")</f>
        <v/>
      </c>
      <c r="G43" s="280" t="str">
        <f>+IF($A43="","",VLOOKUP($A43,Table!$A$20:$L$180,G$2,0))</f>
        <v/>
      </c>
      <c r="H43" s="281" t="str">
        <f>+IF($A43="","",VLOOKUP($A43,Table!$A$20:$L$180,H$2,0)&amp;"")</f>
        <v/>
      </c>
      <c r="I43" s="282"/>
      <c r="J43" s="280" t="str">
        <f>+IF($A43="","",VLOOKUP($A43,Table!$A$20:$L$180,J$2,0))</f>
        <v/>
      </c>
      <c r="K43" s="283" t="str">
        <f>+IF($A43="","",VLOOKUP($A43,Table!$A$20:$L$180,K$2,0))</f>
        <v/>
      </c>
      <c r="L43" s="283" t="str">
        <f>+IF($A43="","",VLOOKUP($A43,Table!$A$20:$L$180,L$2,0))</f>
        <v/>
      </c>
      <c r="M43" s="283"/>
      <c r="N43" s="284" t="str">
        <f>+IF($A43="","",VLOOKUP($A43,Table!$A$20:$L$180,N$2,0))</f>
        <v/>
      </c>
      <c r="O43" s="285"/>
      <c r="P43" s="227" t="str">
        <f>+IF(AND($A43&lt;&gt;"",$O43="YES"),COUNTIF($O$19:$O43,"YES")&amp;".YC","")</f>
        <v/>
      </c>
      <c r="Q43" s="227" t="str">
        <f t="shared" si="0"/>
        <v/>
      </c>
    </row>
    <row r="44" spans="1:19" x14ac:dyDescent="0.3">
      <c r="A44" s="280" t="str">
        <f>IF($B44="","",$B44&amp;"." &amp;COUNTIFS($B$20:$B44,$B44))</f>
        <v/>
      </c>
      <c r="B44" s="280" t="str">
        <f>IF(AND($A$10="YES", COUNTIFS($B$19:$B43,Table!$B$7)&lt;Table!$B$5),Table!$B$7,IF(AND($C$10="YES", COUNTIFS($B$19:$B43,Table!$C$7)&lt;Table!$C$5),Table!$C$7, IF(AND($D$10="YES", COUNTIFS($B$19:$B43,Table!$D$7)&lt;Table!$D$5),Table!$D$7, IF(AND($E$10="YES", COUNTIFS($B$19:$B43,Table!$E$7)&lt;Table!$E$5),Table!$E$7, IF(AND($F$10="YES", COUNTIFS($B$19:$B43,Table!$F$7)&lt;Table!$F$5),Table!$F$7,"")))))</f>
        <v/>
      </c>
      <c r="C44" s="280" t="str">
        <f>+IF($A44="","",VLOOKUP($A44,Table!$A$20:$L$180,C$2,0))</f>
        <v/>
      </c>
      <c r="D44" s="281" t="str">
        <f>+IF($A44="","",VLOOKUP($A44,Table!$A$20:$L$180,D$2,0)&amp;"")</f>
        <v/>
      </c>
      <c r="E44" s="280" t="str">
        <f>+IF($A44="","",VLOOKUP($A44,Table!$A$20:$L$180,E$2,0))</f>
        <v/>
      </c>
      <c r="F44" s="281" t="str">
        <f>+IF($A44="","",VLOOKUP($A44,Table!$A$20:$L$180,F$2,0)&amp;"")</f>
        <v/>
      </c>
      <c r="G44" s="280" t="str">
        <f>+IF($A44="","",VLOOKUP($A44,Table!$A$20:$L$180,G$2,0))</f>
        <v/>
      </c>
      <c r="H44" s="281" t="str">
        <f>+IF($A44="","",VLOOKUP($A44,Table!$A$20:$L$180,H$2,0)&amp;"")</f>
        <v/>
      </c>
      <c r="I44" s="282"/>
      <c r="J44" s="280" t="str">
        <f>+IF($A44="","",VLOOKUP($A44,Table!$A$20:$L$180,J$2,0))</f>
        <v/>
      </c>
      <c r="K44" s="283" t="str">
        <f>+IF($A44="","",VLOOKUP($A44,Table!$A$20:$L$180,K$2,0))</f>
        <v/>
      </c>
      <c r="L44" s="283" t="str">
        <f>+IF($A44="","",VLOOKUP($A44,Table!$A$20:$L$180,L$2,0))</f>
        <v/>
      </c>
      <c r="M44" s="283"/>
      <c r="N44" s="284" t="str">
        <f>+IF($A44="","",VLOOKUP($A44,Table!$A$20:$L$180,N$2,0))</f>
        <v/>
      </c>
      <c r="O44" s="285"/>
      <c r="P44" s="227" t="str">
        <f>+IF(AND($A44&lt;&gt;"",$O44="YES"),COUNTIF($O$19:$O44,"YES")&amp;".YC","")</f>
        <v/>
      </c>
      <c r="Q44" s="227" t="str">
        <f t="shared" si="0"/>
        <v/>
      </c>
    </row>
    <row r="45" spans="1:19" x14ac:dyDescent="0.3">
      <c r="A45" s="280" t="str">
        <f>IF($B45="","",$B45&amp;"." &amp;COUNTIFS($B$20:$B45,$B45))</f>
        <v/>
      </c>
      <c r="B45" s="280" t="str">
        <f>IF(AND($A$10="YES", COUNTIFS($B$19:$B44,Table!$B$7)&lt;Table!$B$5),Table!$B$7,IF(AND($C$10="YES", COUNTIFS($B$19:$B44,Table!$C$7)&lt;Table!$C$5),Table!$C$7, IF(AND($D$10="YES", COUNTIFS($B$19:$B44,Table!$D$7)&lt;Table!$D$5),Table!$D$7, IF(AND($E$10="YES", COUNTIFS($B$19:$B44,Table!$E$7)&lt;Table!$E$5),Table!$E$7, IF(AND($F$10="YES", COUNTIFS($B$19:$B44,Table!$F$7)&lt;Table!$F$5),Table!$F$7,"")))))</f>
        <v/>
      </c>
      <c r="C45" s="280" t="str">
        <f>+IF($A45="","",VLOOKUP($A45,Table!$A$20:$L$180,C$2,0))</f>
        <v/>
      </c>
      <c r="D45" s="281" t="str">
        <f>+IF($A45="","",VLOOKUP($A45,Table!$A$20:$L$180,D$2,0)&amp;"")</f>
        <v/>
      </c>
      <c r="E45" s="280" t="str">
        <f>+IF($A45="","",VLOOKUP($A45,Table!$A$20:$L$180,E$2,0))</f>
        <v/>
      </c>
      <c r="F45" s="281" t="str">
        <f>+IF($A45="","",VLOOKUP($A45,Table!$A$20:$L$180,F$2,0)&amp;"")</f>
        <v/>
      </c>
      <c r="G45" s="280" t="str">
        <f>+IF($A45="","",VLOOKUP($A45,Table!$A$20:$L$180,G$2,0))</f>
        <v/>
      </c>
      <c r="H45" s="281" t="str">
        <f>+IF($A45="","",VLOOKUP($A45,Table!$A$20:$L$180,H$2,0)&amp;"")</f>
        <v/>
      </c>
      <c r="I45" s="282"/>
      <c r="J45" s="280" t="str">
        <f>+IF($A45="","",VLOOKUP($A45,Table!$A$20:$L$180,J$2,0))</f>
        <v/>
      </c>
      <c r="K45" s="283" t="str">
        <f>+IF($A45="","",VLOOKUP($A45,Table!$A$20:$L$180,K$2,0))</f>
        <v/>
      </c>
      <c r="L45" s="283" t="str">
        <f>+IF($A45="","",VLOOKUP($A45,Table!$A$20:$L$180,L$2,0))</f>
        <v/>
      </c>
      <c r="M45" s="283"/>
      <c r="N45" s="284" t="str">
        <f>+IF($A45="","",VLOOKUP($A45,Table!$A$20:$L$180,N$2,0))</f>
        <v/>
      </c>
      <c r="O45" s="285"/>
      <c r="P45" s="227" t="str">
        <f>+IF(AND($A45&lt;&gt;"",$O45="YES"),COUNTIF($O$19:$O45,"YES")&amp;".YC","")</f>
        <v/>
      </c>
      <c r="Q45" s="227" t="str">
        <f t="shared" si="0"/>
        <v/>
      </c>
    </row>
    <row r="46" spans="1:19" x14ac:dyDescent="0.3">
      <c r="A46" s="280" t="str">
        <f>IF($B46="","",$B46&amp;"." &amp;COUNTIFS($B$20:$B46,$B46))</f>
        <v/>
      </c>
      <c r="B46" s="280" t="str">
        <f>IF(AND($A$10="YES", COUNTIFS($B$19:$B45,Table!$B$7)&lt;Table!$B$5),Table!$B$7,IF(AND($C$10="YES", COUNTIFS($B$19:$B45,Table!$C$7)&lt;Table!$C$5),Table!$C$7, IF(AND($D$10="YES", COUNTIFS($B$19:$B45,Table!$D$7)&lt;Table!$D$5),Table!$D$7, IF(AND($E$10="YES", COUNTIFS($B$19:$B45,Table!$E$7)&lt;Table!$E$5),Table!$E$7, IF(AND($F$10="YES", COUNTIFS($B$19:$B45,Table!$F$7)&lt;Table!$F$5),Table!$F$7,"")))))</f>
        <v/>
      </c>
      <c r="C46" s="280" t="str">
        <f>+IF($A46="","",VLOOKUP($A46,Table!$A$20:$L$180,C$2,0))</f>
        <v/>
      </c>
      <c r="D46" s="281" t="str">
        <f>+IF($A46="","",VLOOKUP($A46,Table!$A$20:$L$180,D$2,0)&amp;"")</f>
        <v/>
      </c>
      <c r="E46" s="280" t="str">
        <f>+IF($A46="","",VLOOKUP($A46,Table!$A$20:$L$180,E$2,0))</f>
        <v/>
      </c>
      <c r="F46" s="281" t="str">
        <f>+IF($A46="","",VLOOKUP($A46,Table!$A$20:$L$180,F$2,0)&amp;"")</f>
        <v/>
      </c>
      <c r="G46" s="280" t="str">
        <f>+IF($A46="","",VLOOKUP($A46,Table!$A$20:$L$180,G$2,0))</f>
        <v/>
      </c>
      <c r="H46" s="281" t="str">
        <f>+IF($A46="","",VLOOKUP($A46,Table!$A$20:$L$180,H$2,0)&amp;"")</f>
        <v/>
      </c>
      <c r="I46" s="282"/>
      <c r="J46" s="280" t="str">
        <f>+IF($A46="","",VLOOKUP($A46,Table!$A$20:$L$180,J$2,0))</f>
        <v/>
      </c>
      <c r="K46" s="283" t="str">
        <f>+IF($A46="","",VLOOKUP($A46,Table!$A$20:$L$180,K$2,0))</f>
        <v/>
      </c>
      <c r="L46" s="283" t="str">
        <f>+IF($A46="","",VLOOKUP($A46,Table!$A$20:$L$180,L$2,0))</f>
        <v/>
      </c>
      <c r="M46" s="283"/>
      <c r="N46" s="284" t="str">
        <f>+IF($A46="","",VLOOKUP($A46,Table!$A$20:$L$180,N$2,0))</f>
        <v/>
      </c>
      <c r="O46" s="285"/>
      <c r="P46" s="227" t="str">
        <f>+IF(AND($A46&lt;&gt;"",$O46="YES"),COUNTIF($O$19:$O46,"YES")&amp;".YC","")</f>
        <v/>
      </c>
      <c r="Q46" s="227" t="str">
        <f t="shared" si="0"/>
        <v/>
      </c>
    </row>
    <row r="47" spans="1:19" x14ac:dyDescent="0.3">
      <c r="A47" s="280" t="str">
        <f>IF($B47="","",$B47&amp;"." &amp;COUNTIFS($B$20:$B47,$B47))</f>
        <v/>
      </c>
      <c r="B47" s="280" t="str">
        <f>IF(AND($A$10="YES", COUNTIFS($B$19:$B46,Table!$B$7)&lt;Table!$B$5),Table!$B$7,IF(AND($C$10="YES", COUNTIFS($B$19:$B46,Table!$C$7)&lt;Table!$C$5),Table!$C$7, IF(AND($D$10="YES", COUNTIFS($B$19:$B46,Table!$D$7)&lt;Table!$D$5),Table!$D$7, IF(AND($E$10="YES", COUNTIFS($B$19:$B46,Table!$E$7)&lt;Table!$E$5),Table!$E$7, IF(AND($F$10="YES", COUNTIFS($B$19:$B46,Table!$F$7)&lt;Table!$F$5),Table!$F$7,"")))))</f>
        <v/>
      </c>
      <c r="C47" s="280" t="str">
        <f>+IF($A47="","",VLOOKUP($A47,Table!$A$20:$L$180,C$2,0))</f>
        <v/>
      </c>
      <c r="D47" s="281" t="str">
        <f>+IF($A47="","",VLOOKUP($A47,Table!$A$20:$L$180,D$2,0)&amp;"")</f>
        <v/>
      </c>
      <c r="E47" s="280" t="str">
        <f>+IF($A47="","",VLOOKUP($A47,Table!$A$20:$L$180,E$2,0))</f>
        <v/>
      </c>
      <c r="F47" s="281" t="str">
        <f>+IF($A47="","",VLOOKUP($A47,Table!$A$20:$L$180,F$2,0)&amp;"")</f>
        <v/>
      </c>
      <c r="G47" s="280" t="str">
        <f>+IF($A47="","",VLOOKUP($A47,Table!$A$20:$L$180,G$2,0))</f>
        <v/>
      </c>
      <c r="H47" s="281" t="str">
        <f>+IF($A47="","",VLOOKUP($A47,Table!$A$20:$L$180,H$2,0)&amp;"")</f>
        <v/>
      </c>
      <c r="I47" s="282"/>
      <c r="J47" s="280" t="str">
        <f>+IF($A47="","",VLOOKUP($A47,Table!$A$20:$L$180,J$2,0))</f>
        <v/>
      </c>
      <c r="K47" s="283" t="str">
        <f>+IF($A47="","",VLOOKUP($A47,Table!$A$20:$L$180,K$2,0))</f>
        <v/>
      </c>
      <c r="L47" s="283" t="str">
        <f>+IF($A47="","",VLOOKUP($A47,Table!$A$20:$L$180,L$2,0))</f>
        <v/>
      </c>
      <c r="M47" s="283"/>
      <c r="N47" s="284" t="str">
        <f>+IF($A47="","",VLOOKUP($A47,Table!$A$20:$L$180,N$2,0))</f>
        <v/>
      </c>
      <c r="O47" s="285"/>
      <c r="P47" s="227" t="str">
        <f>+IF(AND($A47&lt;&gt;"",$O47="YES"),COUNTIF($O$19:$O47,"YES")&amp;".YC","")</f>
        <v/>
      </c>
      <c r="Q47" s="227" t="str">
        <f t="shared" si="0"/>
        <v/>
      </c>
    </row>
    <row r="48" spans="1:19" x14ac:dyDescent="0.3">
      <c r="A48" s="280" t="str">
        <f>IF($B48="","",$B48&amp;"." &amp;COUNTIFS($B$20:$B48,$B48))</f>
        <v/>
      </c>
      <c r="B48" s="280" t="str">
        <f>IF(AND($A$10="YES", COUNTIFS($B$19:$B47,Table!$B$7)&lt;Table!$B$5),Table!$B$7,IF(AND($C$10="YES", COUNTIFS($B$19:$B47,Table!$C$7)&lt;Table!$C$5),Table!$C$7, IF(AND($D$10="YES", COUNTIFS($B$19:$B47,Table!$D$7)&lt;Table!$D$5),Table!$D$7, IF(AND($E$10="YES", COUNTIFS($B$19:$B47,Table!$E$7)&lt;Table!$E$5),Table!$E$7, IF(AND($F$10="YES", COUNTIFS($B$19:$B47,Table!$F$7)&lt;Table!$F$5),Table!$F$7,"")))))</f>
        <v/>
      </c>
      <c r="C48" s="280" t="str">
        <f>+IF($A48="","",VLOOKUP($A48,Table!$A$20:$L$180,C$2,0))</f>
        <v/>
      </c>
      <c r="D48" s="281" t="str">
        <f>+IF($A48="","",VLOOKUP($A48,Table!$A$20:$L$180,D$2,0)&amp;"")</f>
        <v/>
      </c>
      <c r="E48" s="280" t="str">
        <f>+IF($A48="","",VLOOKUP($A48,Table!$A$20:$L$180,E$2,0))</f>
        <v/>
      </c>
      <c r="F48" s="281" t="str">
        <f>+IF($A48="","",VLOOKUP($A48,Table!$A$20:$L$180,F$2,0)&amp;"")</f>
        <v/>
      </c>
      <c r="G48" s="280" t="str">
        <f>+IF($A48="","",VLOOKUP($A48,Table!$A$20:$L$180,G$2,0))</f>
        <v/>
      </c>
      <c r="H48" s="281" t="str">
        <f>+IF($A48="","",VLOOKUP($A48,Table!$A$20:$L$180,H$2,0)&amp;"")</f>
        <v/>
      </c>
      <c r="I48" s="282"/>
      <c r="J48" s="280" t="str">
        <f>+IF($A48="","",VLOOKUP($A48,Table!$A$20:$L$180,J$2,0))</f>
        <v/>
      </c>
      <c r="K48" s="283" t="str">
        <f>+IF($A48="","",VLOOKUP($A48,Table!$A$20:$L$180,K$2,0))</f>
        <v/>
      </c>
      <c r="L48" s="283" t="str">
        <f>+IF($A48="","",VLOOKUP($A48,Table!$A$20:$L$180,L$2,0))</f>
        <v/>
      </c>
      <c r="M48" s="283"/>
      <c r="N48" s="284" t="str">
        <f>+IF($A48="","",VLOOKUP($A48,Table!$A$20:$L$180,N$2,0))</f>
        <v/>
      </c>
      <c r="O48" s="285"/>
      <c r="P48" s="227" t="str">
        <f>+IF(AND($A48&lt;&gt;"",$O48="YES"),COUNTIF($O$19:$O48,"YES")&amp;".YC","")</f>
        <v/>
      </c>
      <c r="Q48" s="227" t="str">
        <f t="shared" si="0"/>
        <v/>
      </c>
    </row>
    <row r="49" spans="1:17" x14ac:dyDescent="0.3">
      <c r="A49" s="280" t="str">
        <f>IF($B49="","",$B49&amp;"." &amp;COUNTIFS($B$20:$B49,$B49))</f>
        <v/>
      </c>
      <c r="B49" s="280" t="str">
        <f>IF(AND($A$10="YES", COUNTIFS($B$19:$B48,Table!$B$7)&lt;Table!$B$5),Table!$B$7,IF(AND($C$10="YES", COUNTIFS($B$19:$B48,Table!$C$7)&lt;Table!$C$5),Table!$C$7, IF(AND($D$10="YES", COUNTIFS($B$19:$B48,Table!$D$7)&lt;Table!$D$5),Table!$D$7, IF(AND($E$10="YES", COUNTIFS($B$19:$B48,Table!$E$7)&lt;Table!$E$5),Table!$E$7, IF(AND($F$10="YES", COUNTIFS($B$19:$B48,Table!$F$7)&lt;Table!$F$5),Table!$F$7,"")))))</f>
        <v/>
      </c>
      <c r="C49" s="280" t="str">
        <f>+IF($A49="","",VLOOKUP($A49,Table!$A$20:$L$180,C$2,0))</f>
        <v/>
      </c>
      <c r="D49" s="281" t="str">
        <f>+IF($A49="","",VLOOKUP($A49,Table!$A$20:$L$180,D$2,0)&amp;"")</f>
        <v/>
      </c>
      <c r="E49" s="280" t="str">
        <f>+IF($A49="","",VLOOKUP($A49,Table!$A$20:$L$180,E$2,0))</f>
        <v/>
      </c>
      <c r="F49" s="281" t="str">
        <f>+IF($A49="","",VLOOKUP($A49,Table!$A$20:$L$180,F$2,0)&amp;"")</f>
        <v/>
      </c>
      <c r="G49" s="280" t="str">
        <f>+IF($A49="","",VLOOKUP($A49,Table!$A$20:$L$180,G$2,0))</f>
        <v/>
      </c>
      <c r="H49" s="281" t="str">
        <f>+IF($A49="","",VLOOKUP($A49,Table!$A$20:$L$180,H$2,0)&amp;"")</f>
        <v/>
      </c>
      <c r="I49" s="282"/>
      <c r="J49" s="280" t="str">
        <f>+IF($A49="","",VLOOKUP($A49,Table!$A$20:$L$180,J$2,0))</f>
        <v/>
      </c>
      <c r="K49" s="283" t="str">
        <f>+IF($A49="","",VLOOKUP($A49,Table!$A$20:$L$180,K$2,0))</f>
        <v/>
      </c>
      <c r="L49" s="283" t="str">
        <f>+IF($A49="","",VLOOKUP($A49,Table!$A$20:$L$180,L$2,0))</f>
        <v/>
      </c>
      <c r="M49" s="283"/>
      <c r="N49" s="284" t="str">
        <f>+IF($A49="","",VLOOKUP($A49,Table!$A$20:$L$180,N$2,0))</f>
        <v/>
      </c>
      <c r="O49" s="285"/>
      <c r="P49" s="227" t="str">
        <f>+IF(AND($A49&lt;&gt;"",$O49="YES"),COUNTIF($O$19:$O49,"YES")&amp;".YC","")</f>
        <v/>
      </c>
      <c r="Q49" s="227" t="str">
        <f t="shared" si="0"/>
        <v/>
      </c>
    </row>
    <row r="50" spans="1:17" x14ac:dyDescent="0.3">
      <c r="A50" s="280" t="str">
        <f>IF($B50="","",$B50&amp;"." &amp;COUNTIFS($B$20:$B50,$B50))</f>
        <v/>
      </c>
      <c r="B50" s="280" t="str">
        <f>IF(AND($A$10="YES", COUNTIFS($B$19:$B49,Table!$B$7)&lt;Table!$B$5),Table!$B$7,IF(AND($C$10="YES", COUNTIFS($B$19:$B49,Table!$C$7)&lt;Table!$C$5),Table!$C$7, IF(AND($D$10="YES", COUNTIFS($B$19:$B49,Table!$D$7)&lt;Table!$D$5),Table!$D$7, IF(AND($E$10="YES", COUNTIFS($B$19:$B49,Table!$E$7)&lt;Table!$E$5),Table!$E$7, IF(AND($F$10="YES", COUNTIFS($B$19:$B49,Table!$F$7)&lt;Table!$F$5),Table!$F$7,"")))))</f>
        <v/>
      </c>
      <c r="C50" s="280" t="str">
        <f>+IF($A50="","",VLOOKUP($A50,Table!$A$20:$L$180,C$2,0))</f>
        <v/>
      </c>
      <c r="D50" s="281" t="str">
        <f>+IF($A50="","",VLOOKUP($A50,Table!$A$20:$L$180,D$2,0)&amp;"")</f>
        <v/>
      </c>
      <c r="E50" s="280" t="str">
        <f>+IF($A50="","",VLOOKUP($A50,Table!$A$20:$L$180,E$2,0))</f>
        <v/>
      </c>
      <c r="F50" s="281" t="str">
        <f>+IF($A50="","",VLOOKUP($A50,Table!$A$20:$L$180,F$2,0)&amp;"")</f>
        <v/>
      </c>
      <c r="G50" s="280" t="str">
        <f>+IF($A50="","",VLOOKUP($A50,Table!$A$20:$L$180,G$2,0))</f>
        <v/>
      </c>
      <c r="H50" s="281" t="str">
        <f>+IF($A50="","",VLOOKUP($A50,Table!$A$20:$L$180,H$2,0)&amp;"")</f>
        <v/>
      </c>
      <c r="I50" s="282"/>
      <c r="J50" s="280" t="str">
        <f>+IF($A50="","",VLOOKUP($A50,Table!$A$20:$L$180,J$2,0))</f>
        <v/>
      </c>
      <c r="K50" s="283" t="str">
        <f>+IF($A50="","",VLOOKUP($A50,Table!$A$20:$L$180,K$2,0))</f>
        <v/>
      </c>
      <c r="L50" s="283" t="str">
        <f>+IF($A50="","",VLOOKUP($A50,Table!$A$20:$L$180,L$2,0))</f>
        <v/>
      </c>
      <c r="M50" s="283"/>
      <c r="N50" s="284" t="str">
        <f>+IF($A50="","",VLOOKUP($A50,Table!$A$20:$L$180,N$2,0))</f>
        <v/>
      </c>
      <c r="O50" s="285"/>
      <c r="P50" s="227" t="str">
        <f>+IF(AND($A50&lt;&gt;"",$O50="YES"),COUNTIF($O$19:$O50,"YES")&amp;".YC","")</f>
        <v/>
      </c>
      <c r="Q50" s="227" t="str">
        <f t="shared" si="0"/>
        <v/>
      </c>
    </row>
    <row r="51" spans="1:17" x14ac:dyDescent="0.3">
      <c r="A51" s="280" t="str">
        <f>IF($B51="","",$B51&amp;"." &amp;COUNTIFS($B$20:$B51,$B51))</f>
        <v/>
      </c>
      <c r="B51" s="280" t="str">
        <f>IF(AND($A$10="YES", COUNTIFS($B$19:$B50,Table!$B$7)&lt;Table!$B$5),Table!$B$7,IF(AND($C$10="YES", COUNTIFS($B$19:$B50,Table!$C$7)&lt;Table!$C$5),Table!$C$7, IF(AND($D$10="YES", COUNTIFS($B$19:$B50,Table!$D$7)&lt;Table!$D$5),Table!$D$7, IF(AND($E$10="YES", COUNTIFS($B$19:$B50,Table!$E$7)&lt;Table!$E$5),Table!$E$7, IF(AND($F$10="YES", COUNTIFS($B$19:$B50,Table!$F$7)&lt;Table!$F$5),Table!$F$7,"")))))</f>
        <v/>
      </c>
      <c r="C51" s="280" t="str">
        <f>+IF($A51="","",VLOOKUP($A51,Table!$A$20:$L$180,C$2,0))</f>
        <v/>
      </c>
      <c r="D51" s="281" t="str">
        <f>+IF($A51="","",VLOOKUP($A51,Table!$A$20:$L$180,D$2,0)&amp;"")</f>
        <v/>
      </c>
      <c r="E51" s="280" t="str">
        <f>+IF($A51="","",VLOOKUP($A51,Table!$A$20:$L$180,E$2,0))</f>
        <v/>
      </c>
      <c r="F51" s="281" t="str">
        <f>+IF($A51="","",VLOOKUP($A51,Table!$A$20:$L$180,F$2,0)&amp;"")</f>
        <v/>
      </c>
      <c r="G51" s="280" t="str">
        <f>+IF($A51="","",VLOOKUP($A51,Table!$A$20:$L$180,G$2,0))</f>
        <v/>
      </c>
      <c r="H51" s="281" t="str">
        <f>+IF($A51="","",VLOOKUP($A51,Table!$A$20:$L$180,H$2,0)&amp;"")</f>
        <v/>
      </c>
      <c r="I51" s="282"/>
      <c r="J51" s="280" t="str">
        <f>+IF($A51="","",VLOOKUP($A51,Table!$A$20:$L$180,J$2,0))</f>
        <v/>
      </c>
      <c r="K51" s="283" t="str">
        <f>+IF($A51="","",VLOOKUP($A51,Table!$A$20:$L$180,K$2,0))</f>
        <v/>
      </c>
      <c r="L51" s="283" t="str">
        <f>+IF($A51="","",VLOOKUP($A51,Table!$A$20:$L$180,L$2,0))</f>
        <v/>
      </c>
      <c r="M51" s="283"/>
      <c r="N51" s="284" t="str">
        <f>+IF($A51="","",VLOOKUP($A51,Table!$A$20:$L$180,N$2,0))</f>
        <v/>
      </c>
      <c r="O51" s="285"/>
      <c r="P51" s="227" t="str">
        <f>+IF(AND($A51&lt;&gt;"",$O51="YES"),COUNTIF($O$19:$O51,"YES")&amp;".YC","")</f>
        <v/>
      </c>
      <c r="Q51" s="227" t="str">
        <f t="shared" si="0"/>
        <v/>
      </c>
    </row>
    <row r="52" spans="1:17" x14ac:dyDescent="0.3">
      <c r="A52" s="280" t="str">
        <f>IF($B52="","",$B52&amp;"." &amp;COUNTIFS($B$20:$B52,$B52))</f>
        <v/>
      </c>
      <c r="B52" s="280" t="str">
        <f>IF(AND($A$10="YES", COUNTIFS($B$19:$B51,Table!$B$7)&lt;Table!$B$5),Table!$B$7,IF(AND($C$10="YES", COUNTIFS($B$19:$B51,Table!$C$7)&lt;Table!$C$5),Table!$C$7, IF(AND($D$10="YES", COUNTIFS($B$19:$B51,Table!$D$7)&lt;Table!$D$5),Table!$D$7, IF(AND($E$10="YES", COUNTIFS($B$19:$B51,Table!$E$7)&lt;Table!$E$5),Table!$E$7, IF(AND($F$10="YES", COUNTIFS($B$19:$B51,Table!$F$7)&lt;Table!$F$5),Table!$F$7,"")))))</f>
        <v/>
      </c>
      <c r="C52" s="280" t="str">
        <f>+IF($A52="","",VLOOKUP($A52,Table!$A$20:$L$180,C$2,0))</f>
        <v/>
      </c>
      <c r="D52" s="281" t="str">
        <f>+IF($A52="","",VLOOKUP($A52,Table!$A$20:$L$180,D$2,0)&amp;"")</f>
        <v/>
      </c>
      <c r="E52" s="280" t="str">
        <f>+IF($A52="","",VLOOKUP($A52,Table!$A$20:$L$180,E$2,0))</f>
        <v/>
      </c>
      <c r="F52" s="281" t="str">
        <f>+IF($A52="","",VLOOKUP($A52,Table!$A$20:$L$180,F$2,0)&amp;"")</f>
        <v/>
      </c>
      <c r="G52" s="280" t="str">
        <f>+IF($A52="","",VLOOKUP($A52,Table!$A$20:$L$180,G$2,0))</f>
        <v/>
      </c>
      <c r="H52" s="281" t="str">
        <f>+IF($A52="","",VLOOKUP($A52,Table!$A$20:$L$180,H$2,0)&amp;"")</f>
        <v/>
      </c>
      <c r="I52" s="282"/>
      <c r="J52" s="280" t="str">
        <f>+IF($A52="","",VLOOKUP($A52,Table!$A$20:$L$180,J$2,0))</f>
        <v/>
      </c>
      <c r="K52" s="283" t="str">
        <f>+IF($A52="","",VLOOKUP($A52,Table!$A$20:$L$180,K$2,0))</f>
        <v/>
      </c>
      <c r="L52" s="283" t="str">
        <f>+IF($A52="","",VLOOKUP($A52,Table!$A$20:$L$180,L$2,0))</f>
        <v/>
      </c>
      <c r="M52" s="283"/>
      <c r="N52" s="284" t="str">
        <f>+IF($A52="","",VLOOKUP($A52,Table!$A$20:$L$180,N$2,0))</f>
        <v/>
      </c>
      <c r="O52" s="285"/>
      <c r="P52" s="227" t="str">
        <f>+IF(AND($A52&lt;&gt;"",$O52="YES"),COUNTIF($O$19:$O52,"YES")&amp;".YC","")</f>
        <v/>
      </c>
      <c r="Q52" s="227" t="str">
        <f t="shared" si="0"/>
        <v/>
      </c>
    </row>
    <row r="53" spans="1:17" x14ac:dyDescent="0.3">
      <c r="A53" s="280" t="str">
        <f>IF($B53="","",$B53&amp;"." &amp;COUNTIFS($B$20:$B53,$B53))</f>
        <v/>
      </c>
      <c r="B53" s="280" t="str">
        <f>IF(AND($A$10="YES", COUNTIFS($B$19:$B52,Table!$B$7)&lt;Table!$B$5),Table!$B$7,IF(AND($C$10="YES", COUNTIFS($B$19:$B52,Table!$C$7)&lt;Table!$C$5),Table!$C$7, IF(AND($D$10="YES", COUNTIFS($B$19:$B52,Table!$D$7)&lt;Table!$D$5),Table!$D$7, IF(AND($E$10="YES", COUNTIFS($B$19:$B52,Table!$E$7)&lt;Table!$E$5),Table!$E$7, IF(AND($F$10="YES", COUNTIFS($B$19:$B52,Table!$F$7)&lt;Table!$F$5),Table!$F$7,"")))))</f>
        <v/>
      </c>
      <c r="C53" s="280" t="str">
        <f>+IF($A53="","",VLOOKUP($A53,Table!$A$20:$L$180,C$2,0))</f>
        <v/>
      </c>
      <c r="D53" s="281" t="str">
        <f>+IF($A53="","",VLOOKUP($A53,Table!$A$20:$L$180,D$2,0)&amp;"")</f>
        <v/>
      </c>
      <c r="E53" s="280" t="str">
        <f>+IF($A53="","",VLOOKUP($A53,Table!$A$20:$L$180,E$2,0))</f>
        <v/>
      </c>
      <c r="F53" s="281" t="str">
        <f>+IF($A53="","",VLOOKUP($A53,Table!$A$20:$L$180,F$2,0)&amp;"")</f>
        <v/>
      </c>
      <c r="G53" s="280" t="str">
        <f>+IF($A53="","",VLOOKUP($A53,Table!$A$20:$L$180,G$2,0))</f>
        <v/>
      </c>
      <c r="H53" s="281" t="str">
        <f>+IF($A53="","",VLOOKUP($A53,Table!$A$20:$L$180,H$2,0)&amp;"")</f>
        <v/>
      </c>
      <c r="I53" s="282"/>
      <c r="J53" s="280" t="str">
        <f>+IF($A53="","",VLOOKUP($A53,Table!$A$20:$L$180,J$2,0))</f>
        <v/>
      </c>
      <c r="K53" s="283" t="str">
        <f>+IF($A53="","",VLOOKUP($A53,Table!$A$20:$L$180,K$2,0))</f>
        <v/>
      </c>
      <c r="L53" s="283" t="str">
        <f>+IF($A53="","",VLOOKUP($A53,Table!$A$20:$L$180,L$2,0))</f>
        <v/>
      </c>
      <c r="M53" s="283"/>
      <c r="N53" s="284" t="str">
        <f>+IF($A53="","",VLOOKUP($A53,Table!$A$20:$L$180,N$2,0))</f>
        <v/>
      </c>
      <c r="O53" s="285"/>
      <c r="P53" s="227" t="str">
        <f>+IF(AND($A53&lt;&gt;"",$O53="YES"),COUNTIF($O$19:$O53,"YES")&amp;".YC","")</f>
        <v/>
      </c>
      <c r="Q53" s="227" t="str">
        <f t="shared" si="0"/>
        <v/>
      </c>
    </row>
    <row r="54" spans="1:17" x14ac:dyDescent="0.3">
      <c r="A54" s="280" t="str">
        <f>IF($B54="","",$B54&amp;"." &amp;COUNTIFS($B$20:$B54,$B54))</f>
        <v/>
      </c>
      <c r="B54" s="280" t="str">
        <f>IF(AND($A$10="YES", COUNTIFS($B$19:$B53,Table!$B$7)&lt;Table!$B$5),Table!$B$7,IF(AND($C$10="YES", COUNTIFS($B$19:$B53,Table!$C$7)&lt;Table!$C$5),Table!$C$7, IF(AND($D$10="YES", COUNTIFS($B$19:$B53,Table!$D$7)&lt;Table!$D$5),Table!$D$7, IF(AND($E$10="YES", COUNTIFS($B$19:$B53,Table!$E$7)&lt;Table!$E$5),Table!$E$7, IF(AND($F$10="YES", COUNTIFS($B$19:$B53,Table!$F$7)&lt;Table!$F$5),Table!$F$7,"")))))</f>
        <v/>
      </c>
      <c r="C54" s="280" t="str">
        <f>+IF($A54="","",VLOOKUP($A54,Table!$A$20:$L$180,C$2,0))</f>
        <v/>
      </c>
      <c r="D54" s="281" t="str">
        <f>+IF($A54="","",VLOOKUP($A54,Table!$A$20:$L$180,D$2,0)&amp;"")</f>
        <v/>
      </c>
      <c r="E54" s="280" t="str">
        <f>+IF($A54="","",VLOOKUP($A54,Table!$A$20:$L$180,E$2,0))</f>
        <v/>
      </c>
      <c r="F54" s="281" t="str">
        <f>+IF($A54="","",VLOOKUP($A54,Table!$A$20:$L$180,F$2,0)&amp;"")</f>
        <v/>
      </c>
      <c r="G54" s="280" t="str">
        <f>+IF($A54="","",VLOOKUP($A54,Table!$A$20:$L$180,G$2,0))</f>
        <v/>
      </c>
      <c r="H54" s="281" t="str">
        <f>+IF($A54="","",VLOOKUP($A54,Table!$A$20:$L$180,H$2,0)&amp;"")</f>
        <v/>
      </c>
      <c r="I54" s="282"/>
      <c r="J54" s="280" t="str">
        <f>+IF($A54="","",VLOOKUP($A54,Table!$A$20:$L$180,J$2,0))</f>
        <v/>
      </c>
      <c r="K54" s="283" t="str">
        <f>+IF($A54="","",VLOOKUP($A54,Table!$A$20:$L$180,K$2,0))</f>
        <v/>
      </c>
      <c r="L54" s="283" t="str">
        <f>+IF($A54="","",VLOOKUP($A54,Table!$A$20:$L$180,L$2,0))</f>
        <v/>
      </c>
      <c r="M54" s="283"/>
      <c r="N54" s="284" t="str">
        <f>+IF($A54="","",VLOOKUP($A54,Table!$A$20:$L$180,N$2,0))</f>
        <v/>
      </c>
      <c r="O54" s="285"/>
      <c r="P54" s="227" t="str">
        <f>+IF(AND($A54&lt;&gt;"",$O54="YES"),COUNTIF($O$19:$O54,"YES")&amp;".YC","")</f>
        <v/>
      </c>
      <c r="Q54" s="227" t="str">
        <f t="shared" si="0"/>
        <v/>
      </c>
    </row>
    <row r="55" spans="1:17" x14ac:dyDescent="0.3">
      <c r="A55" s="280" t="str">
        <f>IF($B55="","",$B55&amp;"." &amp;COUNTIFS($B$20:$B55,$B55))</f>
        <v/>
      </c>
      <c r="B55" s="280" t="str">
        <f>IF(AND($A$10="YES", COUNTIFS($B$19:$B54,Table!$B$7)&lt;Table!$B$5),Table!$B$7,IF(AND($C$10="YES", COUNTIFS($B$19:$B54,Table!$C$7)&lt;Table!$C$5),Table!$C$7, IF(AND($D$10="YES", COUNTIFS($B$19:$B54,Table!$D$7)&lt;Table!$D$5),Table!$D$7, IF(AND($E$10="YES", COUNTIFS($B$19:$B54,Table!$E$7)&lt;Table!$E$5),Table!$E$7, IF(AND($F$10="YES", COUNTIFS($B$19:$B54,Table!$F$7)&lt;Table!$F$5),Table!$F$7,"")))))</f>
        <v/>
      </c>
      <c r="C55" s="280" t="str">
        <f>+IF($A55="","",VLOOKUP($A55,Table!$A$20:$L$180,C$2,0))</f>
        <v/>
      </c>
      <c r="D55" s="281" t="str">
        <f>+IF($A55="","",VLOOKUP($A55,Table!$A$20:$L$180,D$2,0)&amp;"")</f>
        <v/>
      </c>
      <c r="E55" s="280" t="str">
        <f>+IF($A55="","",VLOOKUP($A55,Table!$A$20:$L$180,E$2,0))</f>
        <v/>
      </c>
      <c r="F55" s="281" t="str">
        <f>+IF($A55="","",VLOOKUP($A55,Table!$A$20:$L$180,F$2,0)&amp;"")</f>
        <v/>
      </c>
      <c r="G55" s="280" t="str">
        <f>+IF($A55="","",VLOOKUP($A55,Table!$A$20:$L$180,G$2,0))</f>
        <v/>
      </c>
      <c r="H55" s="281" t="str">
        <f>+IF($A55="","",VLOOKUP($A55,Table!$A$20:$L$180,H$2,0)&amp;"")</f>
        <v/>
      </c>
      <c r="I55" s="282"/>
      <c r="J55" s="280" t="str">
        <f>+IF($A55="","",VLOOKUP($A55,Table!$A$20:$L$180,J$2,0))</f>
        <v/>
      </c>
      <c r="K55" s="283" t="str">
        <f>+IF($A55="","",VLOOKUP($A55,Table!$A$20:$L$180,K$2,0))</f>
        <v/>
      </c>
      <c r="L55" s="283" t="str">
        <f>+IF($A55="","",VLOOKUP($A55,Table!$A$20:$L$180,L$2,0))</f>
        <v/>
      </c>
      <c r="M55" s="283"/>
      <c r="N55" s="284" t="str">
        <f>+IF($A55="","",VLOOKUP($A55,Table!$A$20:$L$180,N$2,0))</f>
        <v/>
      </c>
      <c r="O55" s="285"/>
      <c r="P55" s="227" t="str">
        <f>+IF(AND($A55&lt;&gt;"",$O55="YES"),COUNTIF($O$19:$O55,"YES")&amp;".YC","")</f>
        <v/>
      </c>
      <c r="Q55" s="227" t="str">
        <f t="shared" si="0"/>
        <v/>
      </c>
    </row>
    <row r="56" spans="1:17" x14ac:dyDescent="0.3">
      <c r="A56" s="280" t="str">
        <f>IF($B56="","",$B56&amp;"." &amp;COUNTIFS($B$20:$B56,$B56))</f>
        <v/>
      </c>
      <c r="B56" s="280" t="str">
        <f>IF(AND($A$10="YES", COUNTIFS($B$19:$B55,Table!$B$7)&lt;Table!$B$5),Table!$B$7,IF(AND($C$10="YES", COUNTIFS($B$19:$B55,Table!$C$7)&lt;Table!$C$5),Table!$C$7, IF(AND($D$10="YES", COUNTIFS($B$19:$B55,Table!$D$7)&lt;Table!$D$5),Table!$D$7, IF(AND($E$10="YES", COUNTIFS($B$19:$B55,Table!$E$7)&lt;Table!$E$5),Table!$E$7, IF(AND($F$10="YES", COUNTIFS($B$19:$B55,Table!$F$7)&lt;Table!$F$5),Table!$F$7,"")))))</f>
        <v/>
      </c>
      <c r="C56" s="280" t="str">
        <f>+IF($A56="","",VLOOKUP($A56,Table!$A$20:$L$180,C$2,0))</f>
        <v/>
      </c>
      <c r="D56" s="281" t="str">
        <f>+IF($A56="","",VLOOKUP($A56,Table!$A$20:$L$180,D$2,0)&amp;"")</f>
        <v/>
      </c>
      <c r="E56" s="280" t="str">
        <f>+IF($A56="","",VLOOKUP($A56,Table!$A$20:$L$180,E$2,0))</f>
        <v/>
      </c>
      <c r="F56" s="281" t="str">
        <f>+IF($A56="","",VLOOKUP($A56,Table!$A$20:$L$180,F$2,0)&amp;"")</f>
        <v/>
      </c>
      <c r="G56" s="280" t="str">
        <f>+IF($A56="","",VLOOKUP($A56,Table!$A$20:$L$180,G$2,0))</f>
        <v/>
      </c>
      <c r="H56" s="281" t="str">
        <f>+IF($A56="","",VLOOKUP($A56,Table!$A$20:$L$180,H$2,0)&amp;"")</f>
        <v/>
      </c>
      <c r="I56" s="282"/>
      <c r="J56" s="280" t="str">
        <f>+IF($A56="","",VLOOKUP($A56,Table!$A$20:$L$180,J$2,0))</f>
        <v/>
      </c>
      <c r="K56" s="283" t="str">
        <f>+IF($A56="","",VLOOKUP($A56,Table!$A$20:$L$180,K$2,0))</f>
        <v/>
      </c>
      <c r="L56" s="283" t="str">
        <f>+IF($A56="","",VLOOKUP($A56,Table!$A$20:$L$180,L$2,0))</f>
        <v/>
      </c>
      <c r="M56" s="283"/>
      <c r="N56" s="284" t="str">
        <f>+IF($A56="","",VLOOKUP($A56,Table!$A$20:$L$180,N$2,0))</f>
        <v/>
      </c>
      <c r="O56" s="285"/>
      <c r="P56" s="227" t="str">
        <f>+IF(AND($A56&lt;&gt;"",$O56="YES"),COUNTIF($O$19:$O56,"YES")&amp;".YC","")</f>
        <v/>
      </c>
      <c r="Q56" s="227" t="str">
        <f t="shared" si="0"/>
        <v/>
      </c>
    </row>
    <row r="57" spans="1:17" x14ac:dyDescent="0.3">
      <c r="A57" s="280" t="str">
        <f>IF($B57="","",$B57&amp;"." &amp;COUNTIFS($B$20:$B57,$B57))</f>
        <v/>
      </c>
      <c r="B57" s="280" t="str">
        <f>IF(AND($A$10="YES", COUNTIFS($B$19:$B56,Table!$B$7)&lt;Table!$B$5),Table!$B$7,IF(AND($C$10="YES", COUNTIFS($B$19:$B56,Table!$C$7)&lt;Table!$C$5),Table!$C$7, IF(AND($D$10="YES", COUNTIFS($B$19:$B56,Table!$D$7)&lt;Table!$D$5),Table!$D$7, IF(AND($E$10="YES", COUNTIFS($B$19:$B56,Table!$E$7)&lt;Table!$E$5),Table!$E$7, IF(AND($F$10="YES", COUNTIFS($B$19:$B56,Table!$F$7)&lt;Table!$F$5),Table!$F$7,"")))))</f>
        <v/>
      </c>
      <c r="C57" s="280" t="str">
        <f>+IF($A57="","",VLOOKUP($A57,Table!$A$20:$L$180,C$2,0))</f>
        <v/>
      </c>
      <c r="D57" s="281" t="str">
        <f>+IF($A57="","",VLOOKUP($A57,Table!$A$20:$L$180,D$2,0)&amp;"")</f>
        <v/>
      </c>
      <c r="E57" s="280" t="str">
        <f>+IF($A57="","",VLOOKUP($A57,Table!$A$20:$L$180,E$2,0))</f>
        <v/>
      </c>
      <c r="F57" s="281" t="str">
        <f>+IF($A57="","",VLOOKUP($A57,Table!$A$20:$L$180,F$2,0)&amp;"")</f>
        <v/>
      </c>
      <c r="G57" s="280" t="str">
        <f>+IF($A57="","",VLOOKUP($A57,Table!$A$20:$L$180,G$2,0))</f>
        <v/>
      </c>
      <c r="H57" s="281" t="str">
        <f>+IF($A57="","",VLOOKUP($A57,Table!$A$20:$L$180,H$2,0)&amp;"")</f>
        <v/>
      </c>
      <c r="I57" s="282"/>
      <c r="J57" s="280" t="str">
        <f>+IF($A57="","",VLOOKUP($A57,Table!$A$20:$L$180,J$2,0))</f>
        <v/>
      </c>
      <c r="K57" s="283" t="str">
        <f>+IF($A57="","",VLOOKUP($A57,Table!$A$20:$L$180,K$2,0))</f>
        <v/>
      </c>
      <c r="L57" s="283" t="str">
        <f>+IF($A57="","",VLOOKUP($A57,Table!$A$20:$L$180,L$2,0))</f>
        <v/>
      </c>
      <c r="M57" s="283"/>
      <c r="N57" s="284" t="str">
        <f>+IF($A57="","",VLOOKUP($A57,Table!$A$20:$L$180,N$2,0))</f>
        <v/>
      </c>
      <c r="O57" s="285"/>
      <c r="P57" s="227" t="str">
        <f>+IF(AND($A57&lt;&gt;"",$O57="YES"),COUNTIF($O$19:$O57,"YES")&amp;".YC","")</f>
        <v/>
      </c>
      <c r="Q57" s="227" t="str">
        <f t="shared" si="0"/>
        <v/>
      </c>
    </row>
    <row r="58" spans="1:17" x14ac:dyDescent="0.3">
      <c r="A58" s="280" t="str">
        <f>IF($B58="","",$B58&amp;"." &amp;COUNTIFS($B$20:$B58,$B58))</f>
        <v/>
      </c>
      <c r="B58" s="280" t="str">
        <f>IF(AND($A$10="YES", COUNTIFS($B$19:$B57,Table!$B$7)&lt;Table!$B$5),Table!$B$7,IF(AND($C$10="YES", COUNTIFS($B$19:$B57,Table!$C$7)&lt;Table!$C$5),Table!$C$7, IF(AND($D$10="YES", COUNTIFS($B$19:$B57,Table!$D$7)&lt;Table!$D$5),Table!$D$7, IF(AND($E$10="YES", COUNTIFS($B$19:$B57,Table!$E$7)&lt;Table!$E$5),Table!$E$7, IF(AND($F$10="YES", COUNTIFS($B$19:$B57,Table!$F$7)&lt;Table!$F$5),Table!$F$7,"")))))</f>
        <v/>
      </c>
      <c r="C58" s="280" t="str">
        <f>+IF($A58="","",VLOOKUP($A58,Table!$A$20:$L$180,C$2,0))</f>
        <v/>
      </c>
      <c r="D58" s="281" t="str">
        <f>+IF($A58="","",VLOOKUP($A58,Table!$A$20:$L$180,D$2,0)&amp;"")</f>
        <v/>
      </c>
      <c r="E58" s="280" t="str">
        <f>+IF($A58="","",VLOOKUP($A58,Table!$A$20:$L$180,E$2,0))</f>
        <v/>
      </c>
      <c r="F58" s="281" t="str">
        <f>+IF($A58="","",VLOOKUP($A58,Table!$A$20:$L$180,F$2,0)&amp;"")</f>
        <v/>
      </c>
      <c r="G58" s="280" t="str">
        <f>+IF($A58="","",VLOOKUP($A58,Table!$A$20:$L$180,G$2,0))</f>
        <v/>
      </c>
      <c r="H58" s="281" t="str">
        <f>+IF($A58="","",VLOOKUP($A58,Table!$A$20:$L$180,H$2,0)&amp;"")</f>
        <v/>
      </c>
      <c r="I58" s="282"/>
      <c r="J58" s="280" t="str">
        <f>+IF($A58="","",VLOOKUP($A58,Table!$A$20:$L$180,J$2,0))</f>
        <v/>
      </c>
      <c r="K58" s="283" t="str">
        <f>+IF($A58="","",VLOOKUP($A58,Table!$A$20:$L$180,K$2,0))</f>
        <v/>
      </c>
      <c r="L58" s="283" t="str">
        <f>+IF($A58="","",VLOOKUP($A58,Table!$A$20:$L$180,L$2,0))</f>
        <v/>
      </c>
      <c r="M58" s="283"/>
      <c r="N58" s="284" t="str">
        <f>+IF($A58="","",VLOOKUP($A58,Table!$A$20:$L$180,N$2,0))</f>
        <v/>
      </c>
      <c r="O58" s="285"/>
      <c r="P58" s="227" t="str">
        <f>+IF(AND($A58&lt;&gt;"",$O58="YES"),COUNTIF($O$19:$O58,"YES")&amp;".YC","")</f>
        <v/>
      </c>
      <c r="Q58" s="227" t="str">
        <f t="shared" si="0"/>
        <v/>
      </c>
    </row>
    <row r="59" spans="1:17" x14ac:dyDescent="0.3">
      <c r="A59" s="280" t="str">
        <f>IF($B59="","",$B59&amp;"." &amp;COUNTIFS($B$20:$B59,$B59))</f>
        <v/>
      </c>
      <c r="B59" s="280" t="str">
        <f>IF(AND($A$10="YES", COUNTIFS($B$19:$B58,Table!$B$7)&lt;Table!$B$5),Table!$B$7,IF(AND($C$10="YES", COUNTIFS($B$19:$B58,Table!$C$7)&lt;Table!$C$5),Table!$C$7, IF(AND($D$10="YES", COUNTIFS($B$19:$B58,Table!$D$7)&lt;Table!$D$5),Table!$D$7, IF(AND($E$10="YES", COUNTIFS($B$19:$B58,Table!$E$7)&lt;Table!$E$5),Table!$E$7, IF(AND($F$10="YES", COUNTIFS($B$19:$B58,Table!$F$7)&lt;Table!$F$5),Table!$F$7,"")))))</f>
        <v/>
      </c>
      <c r="C59" s="280" t="str">
        <f>+IF($A59="","",VLOOKUP($A59,Table!$A$20:$L$180,C$2,0))</f>
        <v/>
      </c>
      <c r="D59" s="281" t="str">
        <f>+IF($A59="","",VLOOKUP($A59,Table!$A$20:$L$180,D$2,0)&amp;"")</f>
        <v/>
      </c>
      <c r="E59" s="280" t="str">
        <f>+IF($A59="","",VLOOKUP($A59,Table!$A$20:$L$180,E$2,0))</f>
        <v/>
      </c>
      <c r="F59" s="281" t="str">
        <f>+IF($A59="","",VLOOKUP($A59,Table!$A$20:$L$180,F$2,0)&amp;"")</f>
        <v/>
      </c>
      <c r="G59" s="280" t="str">
        <f>+IF($A59="","",VLOOKUP($A59,Table!$A$20:$L$180,G$2,0))</f>
        <v/>
      </c>
      <c r="H59" s="281" t="str">
        <f>+IF($A59="","",VLOOKUP($A59,Table!$A$20:$L$180,H$2,0)&amp;"")</f>
        <v/>
      </c>
      <c r="I59" s="282"/>
      <c r="J59" s="280" t="str">
        <f>+IF($A59="","",VLOOKUP($A59,Table!$A$20:$L$180,J$2,0))</f>
        <v/>
      </c>
      <c r="K59" s="283" t="str">
        <f>+IF($A59="","",VLOOKUP($A59,Table!$A$20:$L$180,K$2,0))</f>
        <v/>
      </c>
      <c r="L59" s="283" t="str">
        <f>+IF($A59="","",VLOOKUP($A59,Table!$A$20:$L$180,L$2,0))</f>
        <v/>
      </c>
      <c r="M59" s="283"/>
      <c r="N59" s="284" t="str">
        <f>+IF($A59="","",VLOOKUP($A59,Table!$A$20:$L$180,N$2,0))</f>
        <v/>
      </c>
      <c r="O59" s="285"/>
      <c r="P59" s="227" t="str">
        <f>+IF(AND($A59&lt;&gt;"",$O59="YES"),COUNTIF($O$19:$O59,"YES")&amp;".YC","")</f>
        <v/>
      </c>
      <c r="Q59" s="227" t="str">
        <f t="shared" si="0"/>
        <v/>
      </c>
    </row>
    <row r="60" spans="1:17" x14ac:dyDescent="0.3">
      <c r="A60" s="280" t="str">
        <f>IF($B60="","",$B60&amp;"." &amp;COUNTIFS($B$20:$B60,$B60))</f>
        <v/>
      </c>
      <c r="B60" s="280" t="str">
        <f>IF(AND($A$10="YES", COUNTIFS($B$19:$B59,Table!$B$7)&lt;Table!$B$5),Table!$B$7,IF(AND($C$10="YES", COUNTIFS($B$19:$B59,Table!$C$7)&lt;Table!$C$5),Table!$C$7, IF(AND($D$10="YES", COUNTIFS($B$19:$B59,Table!$D$7)&lt;Table!$D$5),Table!$D$7, IF(AND($E$10="YES", COUNTIFS($B$19:$B59,Table!$E$7)&lt;Table!$E$5),Table!$E$7, IF(AND($F$10="YES", COUNTIFS($B$19:$B59,Table!$F$7)&lt;Table!$F$5),Table!$F$7,"")))))</f>
        <v/>
      </c>
      <c r="C60" s="280" t="str">
        <f>+IF($A60="","",VLOOKUP($A60,Table!$A$20:$L$180,C$2,0))</f>
        <v/>
      </c>
      <c r="D60" s="281" t="str">
        <f>+IF($A60="","",VLOOKUP($A60,Table!$A$20:$L$180,D$2,0)&amp;"")</f>
        <v/>
      </c>
      <c r="E60" s="280" t="str">
        <f>+IF($A60="","",VLOOKUP($A60,Table!$A$20:$L$180,E$2,0))</f>
        <v/>
      </c>
      <c r="F60" s="281" t="str">
        <f>+IF($A60="","",VLOOKUP($A60,Table!$A$20:$L$180,F$2,0)&amp;"")</f>
        <v/>
      </c>
      <c r="G60" s="280" t="str">
        <f>+IF($A60="","",VLOOKUP($A60,Table!$A$20:$L$180,G$2,0))</f>
        <v/>
      </c>
      <c r="H60" s="281" t="str">
        <f>+IF($A60="","",VLOOKUP($A60,Table!$A$20:$L$180,H$2,0)&amp;"")</f>
        <v/>
      </c>
      <c r="I60" s="282"/>
      <c r="J60" s="280" t="str">
        <f>+IF($A60="","",VLOOKUP($A60,Table!$A$20:$L$180,J$2,0))</f>
        <v/>
      </c>
      <c r="K60" s="283" t="str">
        <f>+IF($A60="","",VLOOKUP($A60,Table!$A$20:$L$180,K$2,0))</f>
        <v/>
      </c>
      <c r="L60" s="283" t="str">
        <f>+IF($A60="","",VLOOKUP($A60,Table!$A$20:$L$180,L$2,0))</f>
        <v/>
      </c>
      <c r="M60" s="283"/>
      <c r="N60" s="284" t="str">
        <f>+IF($A60="","",VLOOKUP($A60,Table!$A$20:$L$180,N$2,0))</f>
        <v/>
      </c>
      <c r="O60" s="285"/>
      <c r="P60" s="227" t="str">
        <f>+IF(AND($A60&lt;&gt;"",$O60="YES"),COUNTIF($O$19:$O60,"YES")&amp;".YC","")</f>
        <v/>
      </c>
      <c r="Q60" s="227" t="str">
        <f t="shared" si="0"/>
        <v/>
      </c>
    </row>
    <row r="61" spans="1:17" x14ac:dyDescent="0.3">
      <c r="A61" s="280" t="str">
        <f>IF($B61="","",$B61&amp;"." &amp;COUNTIFS($B$20:$B61,$B61))</f>
        <v/>
      </c>
      <c r="B61" s="280" t="str">
        <f>IF(AND($A$10="YES", COUNTIFS($B$19:$B60,Table!$B$7)&lt;Table!$B$5),Table!$B$7,IF(AND($C$10="YES", COUNTIFS($B$19:$B60,Table!$C$7)&lt;Table!$C$5),Table!$C$7, IF(AND($D$10="YES", COUNTIFS($B$19:$B60,Table!$D$7)&lt;Table!$D$5),Table!$D$7, IF(AND($E$10="YES", COUNTIFS($B$19:$B60,Table!$E$7)&lt;Table!$E$5),Table!$E$7, IF(AND($F$10="YES", COUNTIFS($B$19:$B60,Table!$F$7)&lt;Table!$F$5),Table!$F$7,"")))))</f>
        <v/>
      </c>
      <c r="C61" s="280" t="str">
        <f>+IF($A61="","",VLOOKUP($A61,Table!$A$20:$L$180,C$2,0))</f>
        <v/>
      </c>
      <c r="D61" s="281" t="str">
        <f>+IF($A61="","",VLOOKUP($A61,Table!$A$20:$L$180,D$2,0)&amp;"")</f>
        <v/>
      </c>
      <c r="E61" s="280" t="str">
        <f>+IF($A61="","",VLOOKUP($A61,Table!$A$20:$L$180,E$2,0))</f>
        <v/>
      </c>
      <c r="F61" s="281" t="str">
        <f>+IF($A61="","",VLOOKUP($A61,Table!$A$20:$L$180,F$2,0)&amp;"")</f>
        <v/>
      </c>
      <c r="G61" s="280" t="str">
        <f>+IF($A61="","",VLOOKUP($A61,Table!$A$20:$L$180,G$2,0))</f>
        <v/>
      </c>
      <c r="H61" s="281" t="str">
        <f>+IF($A61="","",VLOOKUP($A61,Table!$A$20:$L$180,H$2,0)&amp;"")</f>
        <v/>
      </c>
      <c r="I61" s="282"/>
      <c r="J61" s="280" t="str">
        <f>+IF($A61="","",VLOOKUP($A61,Table!$A$20:$L$180,J$2,0))</f>
        <v/>
      </c>
      <c r="K61" s="283" t="str">
        <f>+IF($A61="","",VLOOKUP($A61,Table!$A$20:$L$180,K$2,0))</f>
        <v/>
      </c>
      <c r="L61" s="283" t="str">
        <f>+IF($A61="","",VLOOKUP($A61,Table!$A$20:$L$180,L$2,0))</f>
        <v/>
      </c>
      <c r="M61" s="283"/>
      <c r="N61" s="284" t="str">
        <f>+IF($A61="","",VLOOKUP($A61,Table!$A$20:$L$180,N$2,0))</f>
        <v/>
      </c>
      <c r="O61" s="285"/>
      <c r="P61" s="227" t="str">
        <f>+IF(AND($A61&lt;&gt;"",$O61="YES"),COUNTIF($O$19:$O61,"YES")&amp;".YC","")</f>
        <v/>
      </c>
      <c r="Q61" s="227" t="str">
        <f t="shared" si="0"/>
        <v/>
      </c>
    </row>
    <row r="62" spans="1:17" x14ac:dyDescent="0.3">
      <c r="A62" s="280" t="str">
        <f>IF($B62="","",$B62&amp;"." &amp;COUNTIFS($B$20:$B62,$B62))</f>
        <v/>
      </c>
      <c r="B62" s="280" t="str">
        <f>IF(AND($A$10="YES", COUNTIFS($B$19:$B61,Table!$B$7)&lt;Table!$B$5),Table!$B$7,IF(AND($C$10="YES", COUNTIFS($B$19:$B61,Table!$C$7)&lt;Table!$C$5),Table!$C$7, IF(AND($D$10="YES", COUNTIFS($B$19:$B61,Table!$D$7)&lt;Table!$D$5),Table!$D$7, IF(AND($E$10="YES", COUNTIFS($B$19:$B61,Table!$E$7)&lt;Table!$E$5),Table!$E$7, IF(AND($F$10="YES", COUNTIFS($B$19:$B61,Table!$F$7)&lt;Table!$F$5),Table!$F$7,"")))))</f>
        <v/>
      </c>
      <c r="C62" s="280" t="str">
        <f>+IF($A62="","",VLOOKUP($A62,Table!$A$20:$L$180,C$2,0))</f>
        <v/>
      </c>
      <c r="D62" s="281" t="str">
        <f>+IF($A62="","",VLOOKUP($A62,Table!$A$20:$L$180,D$2,0)&amp;"")</f>
        <v/>
      </c>
      <c r="E62" s="280" t="str">
        <f>+IF($A62="","",VLOOKUP($A62,Table!$A$20:$L$180,E$2,0))</f>
        <v/>
      </c>
      <c r="F62" s="281" t="str">
        <f>+IF($A62="","",VLOOKUP($A62,Table!$A$20:$L$180,F$2,0)&amp;"")</f>
        <v/>
      </c>
      <c r="G62" s="280" t="str">
        <f>+IF($A62="","",VLOOKUP($A62,Table!$A$20:$L$180,G$2,0))</f>
        <v/>
      </c>
      <c r="H62" s="281" t="str">
        <f>+IF($A62="","",VLOOKUP($A62,Table!$A$20:$L$180,H$2,0)&amp;"")</f>
        <v/>
      </c>
      <c r="I62" s="282"/>
      <c r="J62" s="280" t="str">
        <f>+IF($A62="","",VLOOKUP($A62,Table!$A$20:$L$180,J$2,0))</f>
        <v/>
      </c>
      <c r="K62" s="283" t="str">
        <f>+IF($A62="","",VLOOKUP($A62,Table!$A$20:$L$180,K$2,0))</f>
        <v/>
      </c>
      <c r="L62" s="283" t="str">
        <f>+IF($A62="","",VLOOKUP($A62,Table!$A$20:$L$180,L$2,0))</f>
        <v/>
      </c>
      <c r="M62" s="283"/>
      <c r="N62" s="284" t="str">
        <f>+IF($A62="","",VLOOKUP($A62,Table!$A$20:$L$180,N$2,0))</f>
        <v/>
      </c>
      <c r="O62" s="285"/>
      <c r="P62" s="227" t="str">
        <f>+IF(AND($A62&lt;&gt;"",$O62="YES"),COUNTIF($O$19:$O62,"YES")&amp;".YC","")</f>
        <v/>
      </c>
      <c r="Q62" s="227" t="str">
        <f t="shared" si="0"/>
        <v/>
      </c>
    </row>
    <row r="63" spans="1:17" x14ac:dyDescent="0.3">
      <c r="A63" s="280" t="str">
        <f>IF($B63="","",$B63&amp;"." &amp;COUNTIFS($B$20:$B63,$B63))</f>
        <v/>
      </c>
      <c r="B63" s="280" t="str">
        <f>IF(AND($A$10="YES", COUNTIFS($B$19:$B62,Table!$B$7)&lt;Table!$B$5),Table!$B$7,IF(AND($C$10="YES", COUNTIFS($B$19:$B62,Table!$C$7)&lt;Table!$C$5),Table!$C$7, IF(AND($D$10="YES", COUNTIFS($B$19:$B62,Table!$D$7)&lt;Table!$D$5),Table!$D$7, IF(AND($E$10="YES", COUNTIFS($B$19:$B62,Table!$E$7)&lt;Table!$E$5),Table!$E$7, IF(AND($F$10="YES", COUNTIFS($B$19:$B62,Table!$F$7)&lt;Table!$F$5),Table!$F$7,"")))))</f>
        <v/>
      </c>
      <c r="C63" s="280" t="str">
        <f>+IF($A63="","",VLOOKUP($A63,Table!$A$20:$L$180,C$2,0))</f>
        <v/>
      </c>
      <c r="D63" s="281" t="str">
        <f>+IF($A63="","",VLOOKUP($A63,Table!$A$20:$L$180,D$2,0)&amp;"")</f>
        <v/>
      </c>
      <c r="E63" s="280" t="str">
        <f>+IF($A63="","",VLOOKUP($A63,Table!$A$20:$L$180,E$2,0))</f>
        <v/>
      </c>
      <c r="F63" s="281" t="str">
        <f>+IF($A63="","",VLOOKUP($A63,Table!$A$20:$L$180,F$2,0)&amp;"")</f>
        <v/>
      </c>
      <c r="G63" s="280" t="str">
        <f>+IF($A63="","",VLOOKUP($A63,Table!$A$20:$L$180,G$2,0))</f>
        <v/>
      </c>
      <c r="H63" s="281" t="str">
        <f>+IF($A63="","",VLOOKUP($A63,Table!$A$20:$L$180,H$2,0)&amp;"")</f>
        <v/>
      </c>
      <c r="I63" s="282"/>
      <c r="J63" s="280" t="str">
        <f>+IF($A63="","",VLOOKUP($A63,Table!$A$20:$L$180,J$2,0))</f>
        <v/>
      </c>
      <c r="K63" s="283" t="str">
        <f>+IF($A63="","",VLOOKUP($A63,Table!$A$20:$L$180,K$2,0))</f>
        <v/>
      </c>
      <c r="L63" s="283" t="str">
        <f>+IF($A63="","",VLOOKUP($A63,Table!$A$20:$L$180,L$2,0))</f>
        <v/>
      </c>
      <c r="M63" s="283"/>
      <c r="N63" s="284" t="str">
        <f>+IF($A63="","",VLOOKUP($A63,Table!$A$20:$L$180,N$2,0))</f>
        <v/>
      </c>
      <c r="O63" s="285"/>
      <c r="P63" s="227" t="str">
        <f>+IF(AND($A63&lt;&gt;"",$O63="YES"),COUNTIF($O$19:$O63,"YES")&amp;".YC","")</f>
        <v/>
      </c>
      <c r="Q63" s="227" t="str">
        <f t="shared" si="0"/>
        <v/>
      </c>
    </row>
    <row r="64" spans="1:17" x14ac:dyDescent="0.3">
      <c r="A64" s="280" t="str">
        <f>IF($B64="","",$B64&amp;"." &amp;COUNTIFS($B$20:$B64,$B64))</f>
        <v/>
      </c>
      <c r="B64" s="280" t="str">
        <f>IF(AND($A$10="YES", COUNTIFS($B$19:$B63,Table!$B$7)&lt;Table!$B$5),Table!$B$7,IF(AND($C$10="YES", COUNTIFS($B$19:$B63,Table!$C$7)&lt;Table!$C$5),Table!$C$7, IF(AND($D$10="YES", COUNTIFS($B$19:$B63,Table!$D$7)&lt;Table!$D$5),Table!$D$7, IF(AND($E$10="YES", COUNTIFS($B$19:$B63,Table!$E$7)&lt;Table!$E$5),Table!$E$7, IF(AND($F$10="YES", COUNTIFS($B$19:$B63,Table!$F$7)&lt;Table!$F$5),Table!$F$7,"")))))</f>
        <v/>
      </c>
      <c r="C64" s="280" t="str">
        <f>+IF($A64="","",VLOOKUP($A64,Table!$A$20:$L$180,C$2,0))</f>
        <v/>
      </c>
      <c r="D64" s="281" t="str">
        <f>+IF($A64="","",VLOOKUP($A64,Table!$A$20:$L$180,D$2,0)&amp;"")</f>
        <v/>
      </c>
      <c r="E64" s="280" t="str">
        <f>+IF($A64="","",VLOOKUP($A64,Table!$A$20:$L$180,E$2,0))</f>
        <v/>
      </c>
      <c r="F64" s="281" t="str">
        <f>+IF($A64="","",VLOOKUP($A64,Table!$A$20:$L$180,F$2,0)&amp;"")</f>
        <v/>
      </c>
      <c r="G64" s="280" t="str">
        <f>+IF($A64="","",VLOOKUP($A64,Table!$A$20:$L$180,G$2,0))</f>
        <v/>
      </c>
      <c r="H64" s="281" t="str">
        <f>+IF($A64="","",VLOOKUP($A64,Table!$A$20:$L$180,H$2,0)&amp;"")</f>
        <v/>
      </c>
      <c r="I64" s="282"/>
      <c r="J64" s="280" t="str">
        <f>+IF($A64="","",VLOOKUP($A64,Table!$A$20:$L$180,J$2,0))</f>
        <v/>
      </c>
      <c r="K64" s="283" t="str">
        <f>+IF($A64="","",VLOOKUP($A64,Table!$A$20:$L$180,K$2,0))</f>
        <v/>
      </c>
      <c r="L64" s="283" t="str">
        <f>+IF($A64="","",VLOOKUP($A64,Table!$A$20:$L$180,L$2,0))</f>
        <v/>
      </c>
      <c r="M64" s="283"/>
      <c r="N64" s="284" t="str">
        <f>+IF($A64="","",VLOOKUP($A64,Table!$A$20:$L$180,N$2,0))</f>
        <v/>
      </c>
      <c r="O64" s="285"/>
      <c r="P64" s="227" t="str">
        <f>+IF(AND($A64&lt;&gt;"",$O64="YES"),COUNTIF($O$19:$O64,"YES")&amp;".YC","")</f>
        <v/>
      </c>
      <c r="Q64" s="227" t="str">
        <f t="shared" si="0"/>
        <v/>
      </c>
    </row>
    <row r="65" spans="1:17" x14ac:dyDescent="0.3">
      <c r="A65" s="280" t="str">
        <f>IF($B65="","",$B65&amp;"." &amp;COUNTIFS($B$20:$B65,$B65))</f>
        <v/>
      </c>
      <c r="B65" s="280" t="str">
        <f>IF(AND($A$10="YES", COUNTIFS($B$19:$B64,Table!$B$7)&lt;Table!$B$5),Table!$B$7,IF(AND($C$10="YES", COUNTIFS($B$19:$B64,Table!$C$7)&lt;Table!$C$5),Table!$C$7, IF(AND($D$10="YES", COUNTIFS($B$19:$B64,Table!$D$7)&lt;Table!$D$5),Table!$D$7, IF(AND($E$10="YES", COUNTIFS($B$19:$B64,Table!$E$7)&lt;Table!$E$5),Table!$E$7, IF(AND($F$10="YES", COUNTIFS($B$19:$B64,Table!$F$7)&lt;Table!$F$5),Table!$F$7,"")))))</f>
        <v/>
      </c>
      <c r="C65" s="280" t="str">
        <f>+IF($A65="","",VLOOKUP($A65,Table!$A$20:$L$180,C$2,0))</f>
        <v/>
      </c>
      <c r="D65" s="281" t="str">
        <f>+IF($A65="","",VLOOKUP($A65,Table!$A$20:$L$180,D$2,0)&amp;"")</f>
        <v/>
      </c>
      <c r="E65" s="280" t="str">
        <f>+IF($A65="","",VLOOKUP($A65,Table!$A$20:$L$180,E$2,0))</f>
        <v/>
      </c>
      <c r="F65" s="281" t="str">
        <f>+IF($A65="","",VLOOKUP($A65,Table!$A$20:$L$180,F$2,0)&amp;"")</f>
        <v/>
      </c>
      <c r="G65" s="280" t="str">
        <f>+IF($A65="","",VLOOKUP($A65,Table!$A$20:$L$180,G$2,0))</f>
        <v/>
      </c>
      <c r="H65" s="281" t="str">
        <f>+IF($A65="","",VLOOKUP($A65,Table!$A$20:$L$180,H$2,0)&amp;"")</f>
        <v/>
      </c>
      <c r="I65" s="282"/>
      <c r="J65" s="280" t="str">
        <f>+IF($A65="","",VLOOKUP($A65,Table!$A$20:$L$180,J$2,0))</f>
        <v/>
      </c>
      <c r="K65" s="283" t="str">
        <f>+IF($A65="","",VLOOKUP($A65,Table!$A$20:$L$180,K$2,0))</f>
        <v/>
      </c>
      <c r="L65" s="283" t="str">
        <f>+IF($A65="","",VLOOKUP($A65,Table!$A$20:$L$180,L$2,0))</f>
        <v/>
      </c>
      <c r="M65" s="283"/>
      <c r="N65" s="284" t="str">
        <f>+IF($A65="","",VLOOKUP($A65,Table!$A$20:$L$180,N$2,0))</f>
        <v/>
      </c>
      <c r="O65" s="285"/>
      <c r="P65" s="227" t="str">
        <f>+IF(AND($A65&lt;&gt;"",$O65="YES"),COUNTIF($O$19:$O65,"YES")&amp;".YC","")</f>
        <v/>
      </c>
      <c r="Q65" s="227" t="str">
        <f t="shared" si="0"/>
        <v/>
      </c>
    </row>
    <row r="66" spans="1:17" x14ac:dyDescent="0.3">
      <c r="A66" s="280" t="str">
        <f>IF($B66="","",$B66&amp;"." &amp;COUNTIFS($B$20:$B66,$B66))</f>
        <v/>
      </c>
      <c r="B66" s="280" t="str">
        <f>IF(AND($A$10="YES", COUNTIFS($B$19:$B65,Table!$B$7)&lt;Table!$B$5),Table!$B$7,IF(AND($C$10="YES", COUNTIFS($B$19:$B65,Table!$C$7)&lt;Table!$C$5),Table!$C$7, IF(AND($D$10="YES", COUNTIFS($B$19:$B65,Table!$D$7)&lt;Table!$D$5),Table!$D$7, IF(AND($E$10="YES", COUNTIFS($B$19:$B65,Table!$E$7)&lt;Table!$E$5),Table!$E$7, IF(AND($F$10="YES", COUNTIFS($B$19:$B65,Table!$F$7)&lt;Table!$F$5),Table!$F$7,"")))))</f>
        <v/>
      </c>
      <c r="C66" s="280" t="str">
        <f>+IF($A66="","",VLOOKUP($A66,Table!$A$20:$L$180,C$2,0))</f>
        <v/>
      </c>
      <c r="D66" s="281" t="str">
        <f>+IF($A66="","",VLOOKUP($A66,Table!$A$20:$L$180,D$2,0)&amp;"")</f>
        <v/>
      </c>
      <c r="E66" s="280" t="str">
        <f>+IF($A66="","",VLOOKUP($A66,Table!$A$20:$L$180,E$2,0))</f>
        <v/>
      </c>
      <c r="F66" s="281" t="str">
        <f>+IF($A66="","",VLOOKUP($A66,Table!$A$20:$L$180,F$2,0)&amp;"")</f>
        <v/>
      </c>
      <c r="G66" s="280" t="str">
        <f>+IF($A66="","",VLOOKUP($A66,Table!$A$20:$L$180,G$2,0))</f>
        <v/>
      </c>
      <c r="H66" s="281" t="str">
        <f>+IF($A66="","",VLOOKUP($A66,Table!$A$20:$L$180,H$2,0)&amp;"")</f>
        <v/>
      </c>
      <c r="I66" s="282"/>
      <c r="J66" s="280" t="str">
        <f>+IF($A66="","",VLOOKUP($A66,Table!$A$20:$L$180,J$2,0))</f>
        <v/>
      </c>
      <c r="K66" s="283" t="str">
        <f>+IF($A66="","",VLOOKUP($A66,Table!$A$20:$L$180,K$2,0))</f>
        <v/>
      </c>
      <c r="L66" s="283" t="str">
        <f>+IF($A66="","",VLOOKUP($A66,Table!$A$20:$L$180,L$2,0))</f>
        <v/>
      </c>
      <c r="M66" s="283"/>
      <c r="N66" s="284" t="str">
        <f>+IF($A66="","",VLOOKUP($A66,Table!$A$20:$L$180,N$2,0))</f>
        <v/>
      </c>
      <c r="O66" s="285"/>
      <c r="P66" s="227" t="str">
        <f>+IF(AND($A66&lt;&gt;"",$O66="YES"),COUNTIF($O$19:$O66,"YES")&amp;".YC","")</f>
        <v/>
      </c>
      <c r="Q66" s="227" t="str">
        <f t="shared" si="0"/>
        <v/>
      </c>
    </row>
    <row r="67" spans="1:17" x14ac:dyDescent="0.3">
      <c r="A67" s="280" t="str">
        <f>IF($B67="","",$B67&amp;"." &amp;COUNTIFS($B$20:$B67,$B67))</f>
        <v/>
      </c>
      <c r="B67" s="280" t="str">
        <f>IF(AND($A$10="YES", COUNTIFS($B$19:$B66,Table!$B$7)&lt;Table!$B$5),Table!$B$7,IF(AND($C$10="YES", COUNTIFS($B$19:$B66,Table!$C$7)&lt;Table!$C$5),Table!$C$7, IF(AND($D$10="YES", COUNTIFS($B$19:$B66,Table!$D$7)&lt;Table!$D$5),Table!$D$7, IF(AND($E$10="YES", COUNTIFS($B$19:$B66,Table!$E$7)&lt;Table!$E$5),Table!$E$7, IF(AND($F$10="YES", COUNTIFS($B$19:$B66,Table!$F$7)&lt;Table!$F$5),Table!$F$7,"")))))</f>
        <v/>
      </c>
      <c r="C67" s="280" t="str">
        <f>+IF($A67="","",VLOOKUP($A67,Table!$A$20:$L$180,C$2,0))</f>
        <v/>
      </c>
      <c r="D67" s="281" t="str">
        <f>+IF($A67="","",VLOOKUP($A67,Table!$A$20:$L$180,D$2,0)&amp;"")</f>
        <v/>
      </c>
      <c r="E67" s="280" t="str">
        <f>+IF($A67="","",VLOOKUP($A67,Table!$A$20:$L$180,E$2,0))</f>
        <v/>
      </c>
      <c r="F67" s="281" t="str">
        <f>+IF($A67="","",VLOOKUP($A67,Table!$A$20:$L$180,F$2,0)&amp;"")</f>
        <v/>
      </c>
      <c r="G67" s="280" t="str">
        <f>+IF($A67="","",VLOOKUP($A67,Table!$A$20:$L$180,G$2,0))</f>
        <v/>
      </c>
      <c r="H67" s="281" t="str">
        <f>+IF($A67="","",VLOOKUP($A67,Table!$A$20:$L$180,H$2,0)&amp;"")</f>
        <v/>
      </c>
      <c r="I67" s="282"/>
      <c r="J67" s="280" t="str">
        <f>+IF($A67="","",VLOOKUP($A67,Table!$A$20:$L$180,J$2,0))</f>
        <v/>
      </c>
      <c r="K67" s="283" t="str">
        <f>+IF($A67="","",VLOOKUP($A67,Table!$A$20:$L$180,K$2,0))</f>
        <v/>
      </c>
      <c r="L67" s="283" t="str">
        <f>+IF($A67="","",VLOOKUP($A67,Table!$A$20:$L$180,L$2,0))</f>
        <v/>
      </c>
      <c r="M67" s="283"/>
      <c r="N67" s="284" t="str">
        <f>+IF($A67="","",VLOOKUP($A67,Table!$A$20:$L$180,N$2,0))</f>
        <v/>
      </c>
      <c r="O67" s="285"/>
      <c r="P67" s="227" t="str">
        <f>+IF(AND($A67&lt;&gt;"",$O67="YES"),COUNTIF($O$19:$O67,"YES")&amp;".YC","")</f>
        <v/>
      </c>
      <c r="Q67" s="227" t="str">
        <f t="shared" si="0"/>
        <v/>
      </c>
    </row>
    <row r="68" spans="1:17" x14ac:dyDescent="0.3">
      <c r="A68" s="280" t="str">
        <f>IF($B68="","",$B68&amp;"." &amp;COUNTIFS($B$20:$B68,$B68))</f>
        <v/>
      </c>
      <c r="B68" s="280" t="str">
        <f>IF(AND($A$10="YES", COUNTIFS($B$19:$B67,Table!$B$7)&lt;Table!$B$5),Table!$B$7,IF(AND($C$10="YES", COUNTIFS($B$19:$B67,Table!$C$7)&lt;Table!$C$5),Table!$C$7, IF(AND($D$10="YES", COUNTIFS($B$19:$B67,Table!$D$7)&lt;Table!$D$5),Table!$D$7, IF(AND($E$10="YES", COUNTIFS($B$19:$B67,Table!$E$7)&lt;Table!$E$5),Table!$E$7, IF(AND($F$10="YES", COUNTIFS($B$19:$B67,Table!$F$7)&lt;Table!$F$5),Table!$F$7,"")))))</f>
        <v/>
      </c>
      <c r="C68" s="280" t="str">
        <f>+IF($A68="","",VLOOKUP($A68,Table!$A$20:$L$180,C$2,0))</f>
        <v/>
      </c>
      <c r="D68" s="281" t="str">
        <f>+IF($A68="","",VLOOKUP($A68,Table!$A$20:$L$180,D$2,0)&amp;"")</f>
        <v/>
      </c>
      <c r="E68" s="280" t="str">
        <f>+IF($A68="","",VLOOKUP($A68,Table!$A$20:$L$180,E$2,0))</f>
        <v/>
      </c>
      <c r="F68" s="281" t="str">
        <f>+IF($A68="","",VLOOKUP($A68,Table!$A$20:$L$180,F$2,0)&amp;"")</f>
        <v/>
      </c>
      <c r="G68" s="280" t="str">
        <f>+IF($A68="","",VLOOKUP($A68,Table!$A$20:$L$180,G$2,0))</f>
        <v/>
      </c>
      <c r="H68" s="281" t="str">
        <f>+IF($A68="","",VLOOKUP($A68,Table!$A$20:$L$180,H$2,0)&amp;"")</f>
        <v/>
      </c>
      <c r="I68" s="282"/>
      <c r="J68" s="280" t="str">
        <f>+IF($A68="","",VLOOKUP($A68,Table!$A$20:$L$180,J$2,0))</f>
        <v/>
      </c>
      <c r="K68" s="283" t="str">
        <f>+IF($A68="","",VLOOKUP($A68,Table!$A$20:$L$180,K$2,0))</f>
        <v/>
      </c>
      <c r="L68" s="283" t="str">
        <f>+IF($A68="","",VLOOKUP($A68,Table!$A$20:$L$180,L$2,0))</f>
        <v/>
      </c>
      <c r="M68" s="283"/>
      <c r="N68" s="284" t="str">
        <f>+IF($A68="","",VLOOKUP($A68,Table!$A$20:$L$180,N$2,0))</f>
        <v/>
      </c>
      <c r="O68" s="285"/>
      <c r="P68" s="227" t="str">
        <f>+IF(AND($A68&lt;&gt;"",$O68="YES"),COUNTIF($O$19:$O68,"YES")&amp;".YC","")</f>
        <v/>
      </c>
      <c r="Q68" s="227" t="str">
        <f t="shared" si="0"/>
        <v/>
      </c>
    </row>
    <row r="69" spans="1:17" x14ac:dyDescent="0.3">
      <c r="A69" s="280" t="str">
        <f>IF($B69="","",$B69&amp;"." &amp;COUNTIFS($B$20:$B69,$B69))</f>
        <v/>
      </c>
      <c r="B69" s="280" t="str">
        <f>IF(AND($A$10="YES", COUNTIFS($B$19:$B68,Table!$B$7)&lt;Table!$B$5),Table!$B$7,IF(AND($C$10="YES", COUNTIFS($B$19:$B68,Table!$C$7)&lt;Table!$C$5),Table!$C$7, IF(AND($D$10="YES", COUNTIFS($B$19:$B68,Table!$D$7)&lt;Table!$D$5),Table!$D$7, IF(AND($E$10="YES", COUNTIFS($B$19:$B68,Table!$E$7)&lt;Table!$E$5),Table!$E$7, IF(AND($F$10="YES", COUNTIFS($B$19:$B68,Table!$F$7)&lt;Table!$F$5),Table!$F$7,"")))))</f>
        <v/>
      </c>
      <c r="C69" s="280" t="str">
        <f>+IF($A69="","",VLOOKUP($A69,Table!$A$20:$L$180,C$2,0))</f>
        <v/>
      </c>
      <c r="D69" s="281" t="str">
        <f>+IF($A69="","",VLOOKUP($A69,Table!$A$20:$L$180,D$2,0)&amp;"")</f>
        <v/>
      </c>
      <c r="E69" s="280" t="str">
        <f>+IF($A69="","",VLOOKUP($A69,Table!$A$20:$L$180,E$2,0))</f>
        <v/>
      </c>
      <c r="F69" s="281" t="str">
        <f>+IF($A69="","",VLOOKUP($A69,Table!$A$20:$L$180,F$2,0)&amp;"")</f>
        <v/>
      </c>
      <c r="G69" s="280" t="str">
        <f>+IF($A69="","",VLOOKUP($A69,Table!$A$20:$L$180,G$2,0))</f>
        <v/>
      </c>
      <c r="H69" s="281" t="str">
        <f>+IF($A69="","",VLOOKUP($A69,Table!$A$20:$L$180,H$2,0)&amp;"")</f>
        <v/>
      </c>
      <c r="I69" s="282"/>
      <c r="J69" s="280" t="str">
        <f>+IF($A69="","",VLOOKUP($A69,Table!$A$20:$L$180,J$2,0))</f>
        <v/>
      </c>
      <c r="K69" s="283" t="str">
        <f>+IF($A69="","",VLOOKUP($A69,Table!$A$20:$L$180,K$2,0))</f>
        <v/>
      </c>
      <c r="L69" s="283" t="str">
        <f>+IF($A69="","",VLOOKUP($A69,Table!$A$20:$L$180,L$2,0))</f>
        <v/>
      </c>
      <c r="M69" s="283"/>
      <c r="N69" s="284" t="str">
        <f>+IF($A69="","",VLOOKUP($A69,Table!$A$20:$L$180,N$2,0))</f>
        <v/>
      </c>
      <c r="O69" s="285"/>
      <c r="P69" s="227" t="str">
        <f>+IF(AND($A69&lt;&gt;"",$O69="YES"),COUNTIF($O$19:$O69,"YES")&amp;".YC","")</f>
        <v/>
      </c>
      <c r="Q69" s="227" t="str">
        <f t="shared" si="0"/>
        <v/>
      </c>
    </row>
    <row r="70" spans="1:17" x14ac:dyDescent="0.3">
      <c r="A70" s="280" t="str">
        <f>IF($B70="","",$B70&amp;"." &amp;COUNTIFS($B$20:$B70,$B70))</f>
        <v/>
      </c>
      <c r="B70" s="280" t="str">
        <f>IF(AND($A$10="YES", COUNTIFS($B$19:$B69,Table!$B$7)&lt;Table!$B$5),Table!$B$7,IF(AND($C$10="YES", COUNTIFS($B$19:$B69,Table!$C$7)&lt;Table!$C$5),Table!$C$7, IF(AND($D$10="YES", COUNTIFS($B$19:$B69,Table!$D$7)&lt;Table!$D$5),Table!$D$7, IF(AND($E$10="YES", COUNTIFS($B$19:$B69,Table!$E$7)&lt;Table!$E$5),Table!$E$7, IF(AND($F$10="YES", COUNTIFS($B$19:$B69,Table!$F$7)&lt;Table!$F$5),Table!$F$7,"")))))</f>
        <v/>
      </c>
      <c r="C70" s="280" t="str">
        <f>+IF($A70="","",VLOOKUP($A70,Table!$A$20:$L$180,C$2,0))</f>
        <v/>
      </c>
      <c r="D70" s="281" t="str">
        <f>+IF($A70="","",VLOOKUP($A70,Table!$A$20:$L$180,D$2,0)&amp;"")</f>
        <v/>
      </c>
      <c r="E70" s="280" t="str">
        <f>+IF($A70="","",VLOOKUP($A70,Table!$A$20:$L$180,E$2,0))</f>
        <v/>
      </c>
      <c r="F70" s="281" t="str">
        <f>+IF($A70="","",VLOOKUP($A70,Table!$A$20:$L$180,F$2,0)&amp;"")</f>
        <v/>
      </c>
      <c r="G70" s="280" t="str">
        <f>+IF($A70="","",VLOOKUP($A70,Table!$A$20:$L$180,G$2,0))</f>
        <v/>
      </c>
      <c r="H70" s="281" t="str">
        <f>+IF($A70="","",VLOOKUP($A70,Table!$A$20:$L$180,H$2,0)&amp;"")</f>
        <v/>
      </c>
      <c r="I70" s="282"/>
      <c r="J70" s="280" t="str">
        <f>+IF($A70="","",VLOOKUP($A70,Table!$A$20:$L$180,J$2,0))</f>
        <v/>
      </c>
      <c r="K70" s="283" t="str">
        <f>+IF($A70="","",VLOOKUP($A70,Table!$A$20:$L$180,K$2,0))</f>
        <v/>
      </c>
      <c r="L70" s="283" t="str">
        <f>+IF($A70="","",VLOOKUP($A70,Table!$A$20:$L$180,L$2,0))</f>
        <v/>
      </c>
      <c r="M70" s="283"/>
      <c r="N70" s="284" t="str">
        <f>+IF($A70="","",VLOOKUP($A70,Table!$A$20:$L$180,N$2,0))</f>
        <v/>
      </c>
      <c r="O70" s="285"/>
      <c r="P70" s="227" t="str">
        <f>+IF(AND($A70&lt;&gt;"",$O70="YES"),COUNTIF($O$19:$O70,"YES")&amp;".YC","")</f>
        <v/>
      </c>
      <c r="Q70" s="227" t="str">
        <f t="shared" si="0"/>
        <v/>
      </c>
    </row>
    <row r="71" spans="1:17" x14ac:dyDescent="0.3">
      <c r="A71" s="280" t="str">
        <f>IF($B71="","",$B71&amp;"." &amp;COUNTIFS($B$20:$B71,$B71))</f>
        <v/>
      </c>
      <c r="B71" s="280" t="str">
        <f>IF(AND($A$10="YES", COUNTIFS($B$19:$B70,Table!$B$7)&lt;Table!$B$5),Table!$B$7,IF(AND($C$10="YES", COUNTIFS($B$19:$B70,Table!$C$7)&lt;Table!$C$5),Table!$C$7, IF(AND($D$10="YES", COUNTIFS($B$19:$B70,Table!$D$7)&lt;Table!$D$5),Table!$D$7, IF(AND($E$10="YES", COUNTIFS($B$19:$B70,Table!$E$7)&lt;Table!$E$5),Table!$E$7, IF(AND($F$10="YES", COUNTIFS($B$19:$B70,Table!$F$7)&lt;Table!$F$5),Table!$F$7,"")))))</f>
        <v/>
      </c>
      <c r="C71" s="280" t="str">
        <f>+IF($A71="","",VLOOKUP($A71,Table!$A$20:$L$180,C$2,0))</f>
        <v/>
      </c>
      <c r="D71" s="281" t="str">
        <f>+IF($A71="","",VLOOKUP($A71,Table!$A$20:$L$180,D$2,0)&amp;"")</f>
        <v/>
      </c>
      <c r="E71" s="280" t="str">
        <f>+IF($A71="","",VLOOKUP($A71,Table!$A$20:$L$180,E$2,0))</f>
        <v/>
      </c>
      <c r="F71" s="281" t="str">
        <f>+IF($A71="","",VLOOKUP($A71,Table!$A$20:$L$180,F$2,0)&amp;"")</f>
        <v/>
      </c>
      <c r="G71" s="280" t="str">
        <f>+IF($A71="","",VLOOKUP($A71,Table!$A$20:$L$180,G$2,0))</f>
        <v/>
      </c>
      <c r="H71" s="281" t="str">
        <f>+IF($A71="","",VLOOKUP($A71,Table!$A$20:$L$180,H$2,0)&amp;"")</f>
        <v/>
      </c>
      <c r="I71" s="282"/>
      <c r="J71" s="280" t="str">
        <f>+IF($A71="","",VLOOKUP($A71,Table!$A$20:$L$180,J$2,0))</f>
        <v/>
      </c>
      <c r="K71" s="283" t="str">
        <f>+IF($A71="","",VLOOKUP($A71,Table!$A$20:$L$180,K$2,0))</f>
        <v/>
      </c>
      <c r="L71" s="283" t="str">
        <f>+IF($A71="","",VLOOKUP($A71,Table!$A$20:$L$180,L$2,0))</f>
        <v/>
      </c>
      <c r="M71" s="283"/>
      <c r="N71" s="284" t="str">
        <f>+IF($A71="","",VLOOKUP($A71,Table!$A$20:$L$180,N$2,0))</f>
        <v/>
      </c>
      <c r="O71" s="285"/>
      <c r="P71" s="227" t="str">
        <f>+IF(AND($A71&lt;&gt;"",$O71="YES"),COUNTIF($O$19:$O71,"YES")&amp;".YC","")</f>
        <v/>
      </c>
      <c r="Q71" s="227" t="str">
        <f t="shared" si="0"/>
        <v/>
      </c>
    </row>
    <row r="72" spans="1:17" x14ac:dyDescent="0.3">
      <c r="A72" s="280" t="str">
        <f>IF($B72="","",$B72&amp;"." &amp;COUNTIFS($B$20:$B72,$B72))</f>
        <v/>
      </c>
      <c r="B72" s="280" t="str">
        <f>IF(AND($A$10="YES", COUNTIFS($B$19:$B71,Table!$B$7)&lt;Table!$B$5),Table!$B$7,IF(AND($C$10="YES", COUNTIFS($B$19:$B71,Table!$C$7)&lt;Table!$C$5),Table!$C$7, IF(AND($D$10="YES", COUNTIFS($B$19:$B71,Table!$D$7)&lt;Table!$D$5),Table!$D$7, IF(AND($E$10="YES", COUNTIFS($B$19:$B71,Table!$E$7)&lt;Table!$E$5),Table!$E$7, IF(AND($F$10="YES", COUNTIFS($B$19:$B71,Table!$F$7)&lt;Table!$F$5),Table!$F$7,"")))))</f>
        <v/>
      </c>
      <c r="C72" s="280" t="str">
        <f>+IF($A72="","",VLOOKUP($A72,Table!$A$20:$L$180,C$2,0))</f>
        <v/>
      </c>
      <c r="D72" s="281" t="str">
        <f>+IF($A72="","",VLOOKUP($A72,Table!$A$20:$L$180,D$2,0)&amp;"")</f>
        <v/>
      </c>
      <c r="E72" s="280" t="str">
        <f>+IF($A72="","",VLOOKUP($A72,Table!$A$20:$L$180,E$2,0))</f>
        <v/>
      </c>
      <c r="F72" s="281" t="str">
        <f>+IF($A72="","",VLOOKUP($A72,Table!$A$20:$L$180,F$2,0)&amp;"")</f>
        <v/>
      </c>
      <c r="G72" s="280" t="str">
        <f>+IF($A72="","",VLOOKUP($A72,Table!$A$20:$L$180,G$2,0))</f>
        <v/>
      </c>
      <c r="H72" s="281" t="str">
        <f>+IF($A72="","",VLOOKUP($A72,Table!$A$20:$L$180,H$2,0)&amp;"")</f>
        <v/>
      </c>
      <c r="I72" s="282"/>
      <c r="J72" s="280" t="str">
        <f>+IF($A72="","",VLOOKUP($A72,Table!$A$20:$L$180,J$2,0))</f>
        <v/>
      </c>
      <c r="K72" s="283" t="str">
        <f>+IF($A72="","",VLOOKUP($A72,Table!$A$20:$L$180,K$2,0))</f>
        <v/>
      </c>
      <c r="L72" s="283" t="str">
        <f>+IF($A72="","",VLOOKUP($A72,Table!$A$20:$L$180,L$2,0))</f>
        <v/>
      </c>
      <c r="M72" s="283"/>
      <c r="N72" s="284" t="str">
        <f>+IF($A72="","",VLOOKUP($A72,Table!$A$20:$L$180,N$2,0))</f>
        <v/>
      </c>
      <c r="O72" s="285"/>
      <c r="P72" s="227" t="str">
        <f>+IF(AND($A72&lt;&gt;"",$O72="YES"),COUNTIF($O$19:$O72,"YES")&amp;".YC","")</f>
        <v/>
      </c>
      <c r="Q72" s="227" t="str">
        <f t="shared" si="0"/>
        <v/>
      </c>
    </row>
    <row r="73" spans="1:17" x14ac:dyDescent="0.3">
      <c r="A73" s="280" t="str">
        <f>IF($B73="","",$B73&amp;"." &amp;COUNTIFS($B$20:$B73,$B73))</f>
        <v/>
      </c>
      <c r="B73" s="280" t="str">
        <f>IF(AND($A$10="YES", COUNTIFS($B$19:$B72,Table!$B$7)&lt;Table!$B$5),Table!$B$7,IF(AND($C$10="YES", COUNTIFS($B$19:$B72,Table!$C$7)&lt;Table!$C$5),Table!$C$7, IF(AND($D$10="YES", COUNTIFS($B$19:$B72,Table!$D$7)&lt;Table!$D$5),Table!$D$7, IF(AND($E$10="YES", COUNTIFS($B$19:$B72,Table!$E$7)&lt;Table!$E$5),Table!$E$7, IF(AND($F$10="YES", COUNTIFS($B$19:$B72,Table!$F$7)&lt;Table!$F$5),Table!$F$7,"")))))</f>
        <v/>
      </c>
      <c r="C73" s="280" t="str">
        <f>+IF($A73="","",VLOOKUP($A73,Table!$A$20:$L$180,C$2,0))</f>
        <v/>
      </c>
      <c r="D73" s="281" t="str">
        <f>+IF($A73="","",VLOOKUP($A73,Table!$A$20:$L$180,D$2,0)&amp;"")</f>
        <v/>
      </c>
      <c r="E73" s="280" t="str">
        <f>+IF($A73="","",VLOOKUP($A73,Table!$A$20:$L$180,E$2,0))</f>
        <v/>
      </c>
      <c r="F73" s="281" t="str">
        <f>+IF($A73="","",VLOOKUP($A73,Table!$A$20:$L$180,F$2,0)&amp;"")</f>
        <v/>
      </c>
      <c r="G73" s="280" t="str">
        <f>+IF($A73="","",VLOOKUP($A73,Table!$A$20:$L$180,G$2,0))</f>
        <v/>
      </c>
      <c r="H73" s="281" t="str">
        <f>+IF($A73="","",VLOOKUP($A73,Table!$A$20:$L$180,H$2,0)&amp;"")</f>
        <v/>
      </c>
      <c r="I73" s="282"/>
      <c r="J73" s="280" t="str">
        <f>+IF($A73="","",VLOOKUP($A73,Table!$A$20:$L$180,J$2,0))</f>
        <v/>
      </c>
      <c r="K73" s="283" t="str">
        <f>+IF($A73="","",VLOOKUP($A73,Table!$A$20:$L$180,K$2,0))</f>
        <v/>
      </c>
      <c r="L73" s="283" t="str">
        <f>+IF($A73="","",VLOOKUP($A73,Table!$A$20:$L$180,L$2,0))</f>
        <v/>
      </c>
      <c r="M73" s="283"/>
      <c r="N73" s="284" t="str">
        <f>+IF($A73="","",VLOOKUP($A73,Table!$A$20:$L$180,N$2,0))</f>
        <v/>
      </c>
      <c r="O73" s="285"/>
      <c r="P73" s="227" t="str">
        <f>+IF(AND($A73&lt;&gt;"",$O73="YES"),COUNTIF($O$19:$O73,"YES")&amp;".YC","")</f>
        <v/>
      </c>
      <c r="Q73" s="227" t="str">
        <f t="shared" si="0"/>
        <v/>
      </c>
    </row>
    <row r="74" spans="1:17" x14ac:dyDescent="0.3">
      <c r="A74" s="280" t="str">
        <f>IF($B74="","",$B74&amp;"." &amp;COUNTIFS($B$20:$B74,$B74))</f>
        <v/>
      </c>
      <c r="B74" s="280" t="str">
        <f>IF(AND($A$10="YES", COUNTIFS($B$19:$B73,Table!$B$7)&lt;Table!$B$5),Table!$B$7,IF(AND($C$10="YES", COUNTIFS($B$19:$B73,Table!$C$7)&lt;Table!$C$5),Table!$C$7, IF(AND($D$10="YES", COUNTIFS($B$19:$B73,Table!$D$7)&lt;Table!$D$5),Table!$D$7, IF(AND($E$10="YES", COUNTIFS($B$19:$B73,Table!$E$7)&lt;Table!$E$5),Table!$E$7, IF(AND($F$10="YES", COUNTIFS($B$19:$B73,Table!$F$7)&lt;Table!$F$5),Table!$F$7,"")))))</f>
        <v/>
      </c>
      <c r="C74" s="280" t="str">
        <f>+IF($A74="","",VLOOKUP($A74,Table!$A$20:$L$180,C$2,0))</f>
        <v/>
      </c>
      <c r="D74" s="281" t="str">
        <f>+IF($A74="","",VLOOKUP($A74,Table!$A$20:$L$180,D$2,0)&amp;"")</f>
        <v/>
      </c>
      <c r="E74" s="280" t="str">
        <f>+IF($A74="","",VLOOKUP($A74,Table!$A$20:$L$180,E$2,0))</f>
        <v/>
      </c>
      <c r="F74" s="281" t="str">
        <f>+IF($A74="","",VLOOKUP($A74,Table!$A$20:$L$180,F$2,0)&amp;"")</f>
        <v/>
      </c>
      <c r="G74" s="280" t="str">
        <f>+IF($A74="","",VLOOKUP($A74,Table!$A$20:$L$180,G$2,0))</f>
        <v/>
      </c>
      <c r="H74" s="281" t="str">
        <f>+IF($A74="","",VLOOKUP($A74,Table!$A$20:$L$180,H$2,0)&amp;"")</f>
        <v/>
      </c>
      <c r="I74" s="282"/>
      <c r="J74" s="280" t="str">
        <f>+IF($A74="","",VLOOKUP($A74,Table!$A$20:$L$180,J$2,0))</f>
        <v/>
      </c>
      <c r="K74" s="283" t="str">
        <f>+IF($A74="","",VLOOKUP($A74,Table!$A$20:$L$180,K$2,0))</f>
        <v/>
      </c>
      <c r="L74" s="283" t="str">
        <f>+IF($A74="","",VLOOKUP($A74,Table!$A$20:$L$180,L$2,0))</f>
        <v/>
      </c>
      <c r="M74" s="283"/>
      <c r="N74" s="284" t="str">
        <f>+IF($A74="","",VLOOKUP($A74,Table!$A$20:$L$180,N$2,0))</f>
        <v/>
      </c>
      <c r="O74" s="285"/>
      <c r="P74" s="227" t="str">
        <f>+IF(AND($A74&lt;&gt;"",$O74="YES"),COUNTIF($O$19:$O74,"YES")&amp;".YC","")</f>
        <v/>
      </c>
      <c r="Q74" s="227" t="str">
        <f t="shared" si="0"/>
        <v/>
      </c>
    </row>
    <row r="75" spans="1:17" x14ac:dyDescent="0.3">
      <c r="A75" s="280" t="str">
        <f>IF($B75="","",$B75&amp;"." &amp;COUNTIFS($B$20:$B75,$B75))</f>
        <v/>
      </c>
      <c r="B75" s="280" t="str">
        <f>IF(AND($A$10="YES", COUNTIFS($B$19:$B74,Table!$B$7)&lt;Table!$B$5),Table!$B$7,IF(AND($C$10="YES", COUNTIFS($B$19:$B74,Table!$C$7)&lt;Table!$C$5),Table!$C$7, IF(AND($D$10="YES", COUNTIFS($B$19:$B74,Table!$D$7)&lt;Table!$D$5),Table!$D$7, IF(AND($E$10="YES", COUNTIFS($B$19:$B74,Table!$E$7)&lt;Table!$E$5),Table!$E$7, IF(AND($F$10="YES", COUNTIFS($B$19:$B74,Table!$F$7)&lt;Table!$F$5),Table!$F$7,"")))))</f>
        <v/>
      </c>
      <c r="C75" s="280" t="str">
        <f>+IF($A75="","",VLOOKUP($A75,Table!$A$20:$L$180,C$2,0))</f>
        <v/>
      </c>
      <c r="D75" s="281" t="str">
        <f>+IF($A75="","",VLOOKUP($A75,Table!$A$20:$L$180,D$2,0)&amp;"")</f>
        <v/>
      </c>
      <c r="E75" s="280" t="str">
        <f>+IF($A75="","",VLOOKUP($A75,Table!$A$20:$L$180,E$2,0))</f>
        <v/>
      </c>
      <c r="F75" s="281" t="str">
        <f>+IF($A75="","",VLOOKUP($A75,Table!$A$20:$L$180,F$2,0)&amp;"")</f>
        <v/>
      </c>
      <c r="G75" s="280" t="str">
        <f>+IF($A75="","",VLOOKUP($A75,Table!$A$20:$L$180,G$2,0))</f>
        <v/>
      </c>
      <c r="H75" s="281" t="str">
        <f>+IF($A75="","",VLOOKUP($A75,Table!$A$20:$L$180,H$2,0)&amp;"")</f>
        <v/>
      </c>
      <c r="I75" s="282"/>
      <c r="J75" s="280" t="str">
        <f>+IF($A75="","",VLOOKUP($A75,Table!$A$20:$L$180,J$2,0))</f>
        <v/>
      </c>
      <c r="K75" s="283" t="str">
        <f>+IF($A75="","",VLOOKUP($A75,Table!$A$20:$L$180,K$2,0))</f>
        <v/>
      </c>
      <c r="L75" s="283" t="str">
        <f>+IF($A75="","",VLOOKUP($A75,Table!$A$20:$L$180,L$2,0))</f>
        <v/>
      </c>
      <c r="M75" s="283"/>
      <c r="N75" s="284" t="str">
        <f>+IF($A75="","",VLOOKUP($A75,Table!$A$20:$L$180,N$2,0))</f>
        <v/>
      </c>
      <c r="O75" s="285"/>
      <c r="P75" s="227" t="str">
        <f>+IF(AND($A75&lt;&gt;"",$O75="YES"),COUNTIF($O$19:$O75,"YES")&amp;".YC","")</f>
        <v/>
      </c>
      <c r="Q75" s="227" t="str">
        <f t="shared" si="0"/>
        <v/>
      </c>
    </row>
    <row r="76" spans="1:17" x14ac:dyDescent="0.3">
      <c r="A76" s="280" t="str">
        <f>IF($B76="","",$B76&amp;"." &amp;COUNTIFS($B$20:$B76,$B76))</f>
        <v/>
      </c>
      <c r="B76" s="280" t="str">
        <f>IF(AND($A$10="YES", COUNTIFS($B$19:$B75,Table!$B$7)&lt;Table!$B$5),Table!$B$7,IF(AND($C$10="YES", COUNTIFS($B$19:$B75,Table!$C$7)&lt;Table!$C$5),Table!$C$7, IF(AND($D$10="YES", COUNTIFS($B$19:$B75,Table!$D$7)&lt;Table!$D$5),Table!$D$7, IF(AND($E$10="YES", COUNTIFS($B$19:$B75,Table!$E$7)&lt;Table!$E$5),Table!$E$7, IF(AND($F$10="YES", COUNTIFS($B$19:$B75,Table!$F$7)&lt;Table!$F$5),Table!$F$7,"")))))</f>
        <v/>
      </c>
      <c r="C76" s="280" t="str">
        <f>+IF($A76="","",VLOOKUP($A76,Table!$A$20:$L$180,C$2,0))</f>
        <v/>
      </c>
      <c r="D76" s="281" t="str">
        <f>+IF($A76="","",VLOOKUP($A76,Table!$A$20:$L$180,D$2,0)&amp;"")</f>
        <v/>
      </c>
      <c r="E76" s="280" t="str">
        <f>+IF($A76="","",VLOOKUP($A76,Table!$A$20:$L$180,E$2,0))</f>
        <v/>
      </c>
      <c r="F76" s="281" t="str">
        <f>+IF($A76="","",VLOOKUP($A76,Table!$A$20:$L$180,F$2,0)&amp;"")</f>
        <v/>
      </c>
      <c r="G76" s="280" t="str">
        <f>+IF($A76="","",VLOOKUP($A76,Table!$A$20:$L$180,G$2,0))</f>
        <v/>
      </c>
      <c r="H76" s="281" t="str">
        <f>+IF($A76="","",VLOOKUP($A76,Table!$A$20:$L$180,H$2,0)&amp;"")</f>
        <v/>
      </c>
      <c r="I76" s="282"/>
      <c r="J76" s="280" t="str">
        <f>+IF($A76="","",VLOOKUP($A76,Table!$A$20:$L$180,J$2,0))</f>
        <v/>
      </c>
      <c r="K76" s="283" t="str">
        <f>+IF($A76="","",VLOOKUP($A76,Table!$A$20:$L$180,K$2,0))</f>
        <v/>
      </c>
      <c r="L76" s="283" t="str">
        <f>+IF($A76="","",VLOOKUP($A76,Table!$A$20:$L$180,L$2,0))</f>
        <v/>
      </c>
      <c r="M76" s="283"/>
      <c r="N76" s="284" t="str">
        <f>+IF($A76="","",VLOOKUP($A76,Table!$A$20:$L$180,N$2,0))</f>
        <v/>
      </c>
      <c r="O76" s="285"/>
      <c r="P76" s="227" t="str">
        <f>+IF(AND($A76&lt;&gt;"",$O76="YES"),COUNTIF($O$19:$O76,"YES")&amp;".YC","")</f>
        <v/>
      </c>
      <c r="Q76" s="227" t="str">
        <f t="shared" si="0"/>
        <v/>
      </c>
    </row>
    <row r="77" spans="1:17" x14ac:dyDescent="0.3">
      <c r="A77" s="280" t="str">
        <f>IF($B77="","",$B77&amp;"." &amp;COUNTIFS($B$20:$B77,$B77))</f>
        <v/>
      </c>
      <c r="B77" s="280" t="str">
        <f>IF(AND($A$10="YES", COUNTIFS($B$19:$B76,Table!$B$7)&lt;Table!$B$5),Table!$B$7,IF(AND($C$10="YES", COUNTIFS($B$19:$B76,Table!$C$7)&lt;Table!$C$5),Table!$C$7, IF(AND($D$10="YES", COUNTIFS($B$19:$B76,Table!$D$7)&lt;Table!$D$5),Table!$D$7, IF(AND($E$10="YES", COUNTIFS($B$19:$B76,Table!$E$7)&lt;Table!$E$5),Table!$E$7, IF(AND($F$10="YES", COUNTIFS($B$19:$B76,Table!$F$7)&lt;Table!$F$5),Table!$F$7,"")))))</f>
        <v/>
      </c>
      <c r="C77" s="280" t="str">
        <f>+IF($A77="","",VLOOKUP($A77,Table!$A$20:$L$180,C$2,0))</f>
        <v/>
      </c>
      <c r="D77" s="281" t="str">
        <f>+IF($A77="","",VLOOKUP($A77,Table!$A$20:$L$180,D$2,0)&amp;"")</f>
        <v/>
      </c>
      <c r="E77" s="280" t="str">
        <f>+IF($A77="","",VLOOKUP($A77,Table!$A$20:$L$180,E$2,0))</f>
        <v/>
      </c>
      <c r="F77" s="281" t="str">
        <f>+IF($A77="","",VLOOKUP($A77,Table!$A$20:$L$180,F$2,0)&amp;"")</f>
        <v/>
      </c>
      <c r="G77" s="280" t="str">
        <f>+IF($A77="","",VLOOKUP($A77,Table!$A$20:$L$180,G$2,0))</f>
        <v/>
      </c>
      <c r="H77" s="281" t="str">
        <f>+IF($A77="","",VLOOKUP($A77,Table!$A$20:$L$180,H$2,0)&amp;"")</f>
        <v/>
      </c>
      <c r="I77" s="282"/>
      <c r="J77" s="280" t="str">
        <f>+IF($A77="","",VLOOKUP($A77,Table!$A$20:$L$180,J$2,0))</f>
        <v/>
      </c>
      <c r="K77" s="283" t="str">
        <f>+IF($A77="","",VLOOKUP($A77,Table!$A$20:$L$180,K$2,0))</f>
        <v/>
      </c>
      <c r="L77" s="283" t="str">
        <f>+IF($A77="","",VLOOKUP($A77,Table!$A$20:$L$180,L$2,0))</f>
        <v/>
      </c>
      <c r="M77" s="283"/>
      <c r="N77" s="284" t="str">
        <f>+IF($A77="","",VLOOKUP($A77,Table!$A$20:$L$180,N$2,0))</f>
        <v/>
      </c>
      <c r="O77" s="285"/>
      <c r="P77" s="227" t="str">
        <f>+IF(AND($A77&lt;&gt;"",$O77="YES"),COUNTIF($O$19:$O77,"YES")&amp;".YC","")</f>
        <v/>
      </c>
      <c r="Q77" s="227" t="str">
        <f t="shared" si="0"/>
        <v/>
      </c>
    </row>
    <row r="78" spans="1:17" x14ac:dyDescent="0.3">
      <c r="A78" s="280" t="str">
        <f>IF($B78="","",$B78&amp;"." &amp;COUNTIFS($B$20:$B78,$B78))</f>
        <v/>
      </c>
      <c r="B78" s="280" t="str">
        <f>IF(AND($A$10="YES", COUNTIFS($B$19:$B77,Table!$B$7)&lt;Table!$B$5),Table!$B$7,IF(AND($C$10="YES", COUNTIFS($B$19:$B77,Table!$C$7)&lt;Table!$C$5),Table!$C$7, IF(AND($D$10="YES", COUNTIFS($B$19:$B77,Table!$D$7)&lt;Table!$D$5),Table!$D$7, IF(AND($E$10="YES", COUNTIFS($B$19:$B77,Table!$E$7)&lt;Table!$E$5),Table!$E$7, IF(AND($F$10="YES", COUNTIFS($B$19:$B77,Table!$F$7)&lt;Table!$F$5),Table!$F$7,"")))))</f>
        <v/>
      </c>
      <c r="C78" s="280" t="str">
        <f>+IF($A78="","",VLOOKUP($A78,Table!$A$20:$L$180,C$2,0))</f>
        <v/>
      </c>
      <c r="D78" s="281" t="str">
        <f>+IF($A78="","",VLOOKUP($A78,Table!$A$20:$L$180,D$2,0)&amp;"")</f>
        <v/>
      </c>
      <c r="E78" s="280" t="str">
        <f>+IF($A78="","",VLOOKUP($A78,Table!$A$20:$L$180,E$2,0))</f>
        <v/>
      </c>
      <c r="F78" s="281" t="str">
        <f>+IF($A78="","",VLOOKUP($A78,Table!$A$20:$L$180,F$2,0)&amp;"")</f>
        <v/>
      </c>
      <c r="G78" s="280" t="str">
        <f>+IF($A78="","",VLOOKUP($A78,Table!$A$20:$L$180,G$2,0))</f>
        <v/>
      </c>
      <c r="H78" s="281" t="str">
        <f>+IF($A78="","",VLOOKUP($A78,Table!$A$20:$L$180,H$2,0)&amp;"")</f>
        <v/>
      </c>
      <c r="I78" s="282"/>
      <c r="J78" s="280" t="str">
        <f>+IF($A78="","",VLOOKUP($A78,Table!$A$20:$L$180,J$2,0))</f>
        <v/>
      </c>
      <c r="K78" s="283" t="str">
        <f>+IF($A78="","",VLOOKUP($A78,Table!$A$20:$L$180,K$2,0))</f>
        <v/>
      </c>
      <c r="L78" s="283" t="str">
        <f>+IF($A78="","",VLOOKUP($A78,Table!$A$20:$L$180,L$2,0))</f>
        <v/>
      </c>
      <c r="M78" s="283"/>
      <c r="N78" s="284" t="str">
        <f>+IF($A78="","",VLOOKUP($A78,Table!$A$20:$L$180,N$2,0))</f>
        <v/>
      </c>
      <c r="O78" s="285"/>
      <c r="P78" s="227" t="str">
        <f>+IF(AND($A78&lt;&gt;"",$O78="YES"),COUNTIF($O$19:$O78,"YES")&amp;".YC","")</f>
        <v/>
      </c>
      <c r="Q78" s="227" t="str">
        <f t="shared" si="0"/>
        <v/>
      </c>
    </row>
    <row r="79" spans="1:17" x14ac:dyDescent="0.3">
      <c r="A79" s="280" t="str">
        <f>IF($B79="","",$B79&amp;"." &amp;COUNTIFS($B$20:$B79,$B79))</f>
        <v/>
      </c>
      <c r="B79" s="280" t="str">
        <f>IF(AND($A$10="YES", COUNTIFS($B$19:$B78,Table!$B$7)&lt;Table!$B$5),Table!$B$7,IF(AND($C$10="YES", COUNTIFS($B$19:$B78,Table!$C$7)&lt;Table!$C$5),Table!$C$7, IF(AND($D$10="YES", COUNTIFS($B$19:$B78,Table!$D$7)&lt;Table!$D$5),Table!$D$7, IF(AND($E$10="YES", COUNTIFS($B$19:$B78,Table!$E$7)&lt;Table!$E$5),Table!$E$7, IF(AND($F$10="YES", COUNTIFS($B$19:$B78,Table!$F$7)&lt;Table!$F$5),Table!$F$7,"")))))</f>
        <v/>
      </c>
      <c r="C79" s="280" t="str">
        <f>+IF($A79="","",VLOOKUP($A79,Table!$A$20:$L$180,C$2,0))</f>
        <v/>
      </c>
      <c r="D79" s="281" t="str">
        <f>+IF($A79="","",VLOOKUP($A79,Table!$A$20:$L$180,D$2,0)&amp;"")</f>
        <v/>
      </c>
      <c r="E79" s="280" t="str">
        <f>+IF($A79="","",VLOOKUP($A79,Table!$A$20:$L$180,E$2,0))</f>
        <v/>
      </c>
      <c r="F79" s="281" t="str">
        <f>+IF($A79="","",VLOOKUP($A79,Table!$A$20:$L$180,F$2,0)&amp;"")</f>
        <v/>
      </c>
      <c r="G79" s="280" t="str">
        <f>+IF($A79="","",VLOOKUP($A79,Table!$A$20:$L$180,G$2,0))</f>
        <v/>
      </c>
      <c r="H79" s="281" t="str">
        <f>+IF($A79="","",VLOOKUP($A79,Table!$A$20:$L$180,H$2,0)&amp;"")</f>
        <v/>
      </c>
      <c r="I79" s="282"/>
      <c r="J79" s="280" t="str">
        <f>+IF($A79="","",VLOOKUP($A79,Table!$A$20:$L$180,J$2,0))</f>
        <v/>
      </c>
      <c r="K79" s="283" t="str">
        <f>+IF($A79="","",VLOOKUP($A79,Table!$A$20:$L$180,K$2,0))</f>
        <v/>
      </c>
      <c r="L79" s="283" t="str">
        <f>+IF($A79="","",VLOOKUP($A79,Table!$A$20:$L$180,L$2,0))</f>
        <v/>
      </c>
      <c r="M79" s="283"/>
      <c r="N79" s="284" t="str">
        <f>+IF($A79="","",VLOOKUP($A79,Table!$A$20:$L$180,N$2,0))</f>
        <v/>
      </c>
      <c r="O79" s="285"/>
      <c r="P79" s="227" t="str">
        <f>+IF(AND($A79&lt;&gt;"",$O79="YES"),COUNTIF($O$19:$O79,"YES")&amp;".YC","")</f>
        <v/>
      </c>
      <c r="Q79" s="227" t="str">
        <f t="shared" si="0"/>
        <v/>
      </c>
    </row>
    <row r="80" spans="1:17" x14ac:dyDescent="0.3">
      <c r="A80" s="280" t="str">
        <f>IF($B80="","",$B80&amp;"." &amp;COUNTIFS($B$20:$B80,$B80))</f>
        <v/>
      </c>
      <c r="B80" s="280" t="str">
        <f>IF(AND($A$10="YES", COUNTIFS($B$19:$B79,Table!$B$7)&lt;Table!$B$5),Table!$B$7,IF(AND($C$10="YES", COUNTIFS($B$19:$B79,Table!$C$7)&lt;Table!$C$5),Table!$C$7, IF(AND($D$10="YES", COUNTIFS($B$19:$B79,Table!$D$7)&lt;Table!$D$5),Table!$D$7, IF(AND($E$10="YES", COUNTIFS($B$19:$B79,Table!$E$7)&lt;Table!$E$5),Table!$E$7, IF(AND($F$10="YES", COUNTIFS($B$19:$B79,Table!$F$7)&lt;Table!$F$5),Table!$F$7,"")))))</f>
        <v/>
      </c>
      <c r="C80" s="280" t="str">
        <f>+IF($A80="","",VLOOKUP($A80,Table!$A$20:$L$180,C$2,0))</f>
        <v/>
      </c>
      <c r="D80" s="281" t="str">
        <f>+IF($A80="","",VLOOKUP($A80,Table!$A$20:$L$180,D$2,0)&amp;"")</f>
        <v/>
      </c>
      <c r="E80" s="280" t="str">
        <f>+IF($A80="","",VLOOKUP($A80,Table!$A$20:$L$180,E$2,0))</f>
        <v/>
      </c>
      <c r="F80" s="281" t="str">
        <f>+IF($A80="","",VLOOKUP($A80,Table!$A$20:$L$180,F$2,0)&amp;"")</f>
        <v/>
      </c>
      <c r="G80" s="280" t="str">
        <f>+IF($A80="","",VLOOKUP($A80,Table!$A$20:$L$180,G$2,0))</f>
        <v/>
      </c>
      <c r="H80" s="281" t="str">
        <f>+IF($A80="","",VLOOKUP($A80,Table!$A$20:$L$180,H$2,0)&amp;"")</f>
        <v/>
      </c>
      <c r="I80" s="282"/>
      <c r="J80" s="280" t="str">
        <f>+IF($A80="","",VLOOKUP($A80,Table!$A$20:$L$180,J$2,0))</f>
        <v/>
      </c>
      <c r="K80" s="283" t="str">
        <f>+IF($A80="","",VLOOKUP($A80,Table!$A$20:$L$180,K$2,0))</f>
        <v/>
      </c>
      <c r="L80" s="283" t="str">
        <f>+IF($A80="","",VLOOKUP($A80,Table!$A$20:$L$180,L$2,0))</f>
        <v/>
      </c>
      <c r="M80" s="283"/>
      <c r="N80" s="284" t="str">
        <f>+IF($A80="","",VLOOKUP($A80,Table!$A$20:$L$180,N$2,0))</f>
        <v/>
      </c>
      <c r="O80" s="285"/>
      <c r="P80" s="227" t="str">
        <f>+IF(AND($A80&lt;&gt;"",$O80="YES"),COUNTIF($O$19:$O80,"YES")&amp;".YC","")</f>
        <v/>
      </c>
      <c r="Q80" s="227" t="str">
        <f t="shared" si="0"/>
        <v/>
      </c>
    </row>
    <row r="81" spans="1:17" x14ac:dyDescent="0.3">
      <c r="A81" s="280" t="str">
        <f>IF($B81="","",$B81&amp;"." &amp;COUNTIFS($B$20:$B81,$B81))</f>
        <v/>
      </c>
      <c r="B81" s="280" t="str">
        <f>IF(AND($A$10="YES", COUNTIFS($B$19:$B80,Table!$B$7)&lt;Table!$B$5),Table!$B$7,IF(AND($C$10="YES", COUNTIFS($B$19:$B80,Table!$C$7)&lt;Table!$C$5),Table!$C$7, IF(AND($D$10="YES", COUNTIFS($B$19:$B80,Table!$D$7)&lt;Table!$D$5),Table!$D$7, IF(AND($E$10="YES", COUNTIFS($B$19:$B80,Table!$E$7)&lt;Table!$E$5),Table!$E$7, IF(AND($F$10="YES", COUNTIFS($B$19:$B80,Table!$F$7)&lt;Table!$F$5),Table!$F$7,"")))))</f>
        <v/>
      </c>
      <c r="C81" s="280" t="str">
        <f>+IF($A81="","",VLOOKUP($A81,Table!$A$20:$L$180,C$2,0))</f>
        <v/>
      </c>
      <c r="D81" s="281" t="str">
        <f>+IF($A81="","",VLOOKUP($A81,Table!$A$20:$L$180,D$2,0)&amp;"")</f>
        <v/>
      </c>
      <c r="E81" s="280" t="str">
        <f>+IF($A81="","",VLOOKUP($A81,Table!$A$20:$L$180,E$2,0))</f>
        <v/>
      </c>
      <c r="F81" s="281" t="str">
        <f>+IF($A81="","",VLOOKUP($A81,Table!$A$20:$L$180,F$2,0)&amp;"")</f>
        <v/>
      </c>
      <c r="G81" s="280" t="str">
        <f>+IF($A81="","",VLOOKUP($A81,Table!$A$20:$L$180,G$2,0))</f>
        <v/>
      </c>
      <c r="H81" s="281" t="str">
        <f>+IF($A81="","",VLOOKUP($A81,Table!$A$20:$L$180,H$2,0)&amp;"")</f>
        <v/>
      </c>
      <c r="I81" s="282"/>
      <c r="J81" s="280" t="str">
        <f>+IF($A81="","",VLOOKUP($A81,Table!$A$20:$L$180,J$2,0))</f>
        <v/>
      </c>
      <c r="K81" s="283" t="str">
        <f>+IF($A81="","",VLOOKUP($A81,Table!$A$20:$L$180,K$2,0))</f>
        <v/>
      </c>
      <c r="L81" s="283" t="str">
        <f>+IF($A81="","",VLOOKUP($A81,Table!$A$20:$L$180,L$2,0))</f>
        <v/>
      </c>
      <c r="M81" s="283"/>
      <c r="N81" s="284" t="str">
        <f>+IF($A81="","",VLOOKUP($A81,Table!$A$20:$L$180,N$2,0))</f>
        <v/>
      </c>
      <c r="O81" s="285"/>
      <c r="P81" s="227" t="str">
        <f>+IF(AND($A81&lt;&gt;"",$O81="YES"),COUNTIF($O$19:$O81,"YES")&amp;".YC","")</f>
        <v/>
      </c>
      <c r="Q81" s="227" t="str">
        <f t="shared" si="0"/>
        <v/>
      </c>
    </row>
    <row r="82" spans="1:17" x14ac:dyDescent="0.3">
      <c r="A82" s="280" t="str">
        <f>IF($B82="","",$B82&amp;"." &amp;COUNTIFS($B$20:$B82,$B82))</f>
        <v/>
      </c>
      <c r="B82" s="280" t="str">
        <f>IF(AND($A$10="YES", COUNTIFS($B$19:$B81,Table!$B$7)&lt;Table!$B$5),Table!$B$7,IF(AND($C$10="YES", COUNTIFS($B$19:$B81,Table!$C$7)&lt;Table!$C$5),Table!$C$7, IF(AND($D$10="YES", COUNTIFS($B$19:$B81,Table!$D$7)&lt;Table!$D$5),Table!$D$7, IF(AND($E$10="YES", COUNTIFS($B$19:$B81,Table!$E$7)&lt;Table!$E$5),Table!$E$7, IF(AND($F$10="YES", COUNTIFS($B$19:$B81,Table!$F$7)&lt;Table!$F$5),Table!$F$7,"")))))</f>
        <v/>
      </c>
      <c r="C82" s="280" t="str">
        <f>+IF($A82="","",VLOOKUP($A82,Table!$A$20:$L$180,C$2,0))</f>
        <v/>
      </c>
      <c r="D82" s="281" t="str">
        <f>+IF($A82="","",VLOOKUP($A82,Table!$A$20:$L$180,D$2,0)&amp;"")</f>
        <v/>
      </c>
      <c r="E82" s="280" t="str">
        <f>+IF($A82="","",VLOOKUP($A82,Table!$A$20:$L$180,E$2,0))</f>
        <v/>
      </c>
      <c r="F82" s="281" t="str">
        <f>+IF($A82="","",VLOOKUP($A82,Table!$A$20:$L$180,F$2,0)&amp;"")</f>
        <v/>
      </c>
      <c r="G82" s="280" t="str">
        <f>+IF($A82="","",VLOOKUP($A82,Table!$A$20:$L$180,G$2,0))</f>
        <v/>
      </c>
      <c r="H82" s="281" t="str">
        <f>+IF($A82="","",VLOOKUP($A82,Table!$A$20:$L$180,H$2,0)&amp;"")</f>
        <v/>
      </c>
      <c r="I82" s="282"/>
      <c r="J82" s="280" t="str">
        <f>+IF($A82="","",VLOOKUP($A82,Table!$A$20:$L$180,J$2,0))</f>
        <v/>
      </c>
      <c r="K82" s="283" t="str">
        <f>+IF($A82="","",VLOOKUP($A82,Table!$A$20:$L$180,K$2,0))</f>
        <v/>
      </c>
      <c r="L82" s="283" t="str">
        <f>+IF($A82="","",VLOOKUP($A82,Table!$A$20:$L$180,L$2,0))</f>
        <v/>
      </c>
      <c r="M82" s="283"/>
      <c r="N82" s="284" t="str">
        <f>+IF($A82="","",VLOOKUP($A82,Table!$A$20:$L$180,N$2,0))</f>
        <v/>
      </c>
      <c r="O82" s="285"/>
      <c r="P82" s="227" t="str">
        <f>+IF(AND($A82&lt;&gt;"",$O82="YES"),COUNTIF($O$19:$O82,"YES")&amp;".YC","")</f>
        <v/>
      </c>
      <c r="Q82" s="227" t="str">
        <f t="shared" si="0"/>
        <v/>
      </c>
    </row>
    <row r="83" spans="1:17" x14ac:dyDescent="0.3">
      <c r="A83" s="280" t="str">
        <f>IF($B83="","",$B83&amp;"." &amp;COUNTIFS($B$20:$B83,$B83))</f>
        <v/>
      </c>
      <c r="B83" s="280" t="str">
        <f>IF(AND($A$10="YES", COUNTIFS($B$19:$B82,Table!$B$7)&lt;Table!$B$5),Table!$B$7,IF(AND($C$10="YES", COUNTIFS($B$19:$B82,Table!$C$7)&lt;Table!$C$5),Table!$C$7, IF(AND($D$10="YES", COUNTIFS($B$19:$B82,Table!$D$7)&lt;Table!$D$5),Table!$D$7, IF(AND($E$10="YES", COUNTIFS($B$19:$B82,Table!$E$7)&lt;Table!$E$5),Table!$E$7, IF(AND($F$10="YES", COUNTIFS($B$19:$B82,Table!$F$7)&lt;Table!$F$5),Table!$F$7,"")))))</f>
        <v/>
      </c>
      <c r="C83" s="280" t="str">
        <f>+IF($A83="","",VLOOKUP($A83,Table!$A$20:$L$180,C$2,0))</f>
        <v/>
      </c>
      <c r="D83" s="281" t="str">
        <f>+IF($A83="","",VLOOKUP($A83,Table!$A$20:$L$180,D$2,0)&amp;"")</f>
        <v/>
      </c>
      <c r="E83" s="280" t="str">
        <f>+IF($A83="","",VLOOKUP($A83,Table!$A$20:$L$180,E$2,0))</f>
        <v/>
      </c>
      <c r="F83" s="281" t="str">
        <f>+IF($A83="","",VLOOKUP($A83,Table!$A$20:$L$180,F$2,0)&amp;"")</f>
        <v/>
      </c>
      <c r="G83" s="280" t="str">
        <f>+IF($A83="","",VLOOKUP($A83,Table!$A$20:$L$180,G$2,0))</f>
        <v/>
      </c>
      <c r="H83" s="281" t="str">
        <f>+IF($A83="","",VLOOKUP($A83,Table!$A$20:$L$180,H$2,0)&amp;"")</f>
        <v/>
      </c>
      <c r="I83" s="282"/>
      <c r="J83" s="280" t="str">
        <f>+IF($A83="","",VLOOKUP($A83,Table!$A$20:$L$180,J$2,0))</f>
        <v/>
      </c>
      <c r="K83" s="283" t="str">
        <f>+IF($A83="","",VLOOKUP($A83,Table!$A$20:$L$180,K$2,0))</f>
        <v/>
      </c>
      <c r="L83" s="283" t="str">
        <f>+IF($A83="","",VLOOKUP($A83,Table!$A$20:$L$180,L$2,0))</f>
        <v/>
      </c>
      <c r="M83" s="283"/>
      <c r="N83" s="284" t="str">
        <f>+IF($A83="","",VLOOKUP($A83,Table!$A$20:$L$180,N$2,0))</f>
        <v/>
      </c>
      <c r="O83" s="285"/>
      <c r="P83" s="227" t="str">
        <f>+IF(AND($A83&lt;&gt;"",$O83="YES"),COUNTIF($O$19:$O83,"YES")&amp;".YC","")</f>
        <v/>
      </c>
      <c r="Q83" s="227" t="str">
        <f t="shared" si="0"/>
        <v/>
      </c>
    </row>
    <row r="84" spans="1:17" x14ac:dyDescent="0.3">
      <c r="A84" s="280" t="str">
        <f>IF($B84="","",$B84&amp;"." &amp;COUNTIFS($B$20:$B84,$B84))</f>
        <v/>
      </c>
      <c r="B84" s="280" t="str">
        <f>IF(AND($A$10="YES", COUNTIFS($B$19:$B83,Table!$B$7)&lt;Table!$B$5),Table!$B$7,IF(AND($C$10="YES", COUNTIFS($B$19:$B83,Table!$C$7)&lt;Table!$C$5),Table!$C$7, IF(AND($D$10="YES", COUNTIFS($B$19:$B83,Table!$D$7)&lt;Table!$D$5),Table!$D$7, IF(AND($E$10="YES", COUNTIFS($B$19:$B83,Table!$E$7)&lt;Table!$E$5),Table!$E$7, IF(AND($F$10="YES", COUNTIFS($B$19:$B83,Table!$F$7)&lt;Table!$F$5),Table!$F$7,"")))))</f>
        <v/>
      </c>
      <c r="C84" s="280" t="str">
        <f>+IF($A84="","",VLOOKUP($A84,Table!$A$20:$L$180,C$2,0))</f>
        <v/>
      </c>
      <c r="D84" s="281" t="str">
        <f>+IF($A84="","",VLOOKUP($A84,Table!$A$20:$L$180,D$2,0)&amp;"")</f>
        <v/>
      </c>
      <c r="E84" s="280" t="str">
        <f>+IF($A84="","",VLOOKUP($A84,Table!$A$20:$L$180,E$2,0))</f>
        <v/>
      </c>
      <c r="F84" s="281" t="str">
        <f>+IF($A84="","",VLOOKUP($A84,Table!$A$20:$L$180,F$2,0)&amp;"")</f>
        <v/>
      </c>
      <c r="G84" s="280" t="str">
        <f>+IF($A84="","",VLOOKUP($A84,Table!$A$20:$L$180,G$2,0))</f>
        <v/>
      </c>
      <c r="H84" s="281" t="str">
        <f>+IF($A84="","",VLOOKUP($A84,Table!$A$20:$L$180,H$2,0)&amp;"")</f>
        <v/>
      </c>
      <c r="I84" s="282"/>
      <c r="J84" s="280" t="str">
        <f>+IF($A84="","",VLOOKUP($A84,Table!$A$20:$L$180,J$2,0))</f>
        <v/>
      </c>
      <c r="K84" s="283" t="str">
        <f>+IF($A84="","",VLOOKUP($A84,Table!$A$20:$L$180,K$2,0))</f>
        <v/>
      </c>
      <c r="L84" s="283" t="str">
        <f>+IF($A84="","",VLOOKUP($A84,Table!$A$20:$L$180,L$2,0))</f>
        <v/>
      </c>
      <c r="M84" s="283"/>
      <c r="N84" s="284" t="str">
        <f>+IF($A84="","",VLOOKUP($A84,Table!$A$20:$L$180,N$2,0))</f>
        <v/>
      </c>
      <c r="O84" s="285"/>
      <c r="P84" s="227" t="str">
        <f>+IF(AND($A84&lt;&gt;"",$O84="YES"),COUNTIF($O$19:$O84,"YES")&amp;".YC","")</f>
        <v/>
      </c>
      <c r="Q84" s="227" t="str">
        <f t="shared" si="0"/>
        <v/>
      </c>
    </row>
    <row r="85" spans="1:17" x14ac:dyDescent="0.3">
      <c r="A85" s="280" t="str">
        <f>IF($B85="","",$B85&amp;"." &amp;COUNTIFS($B$20:$B85,$B85))</f>
        <v/>
      </c>
      <c r="B85" s="280" t="str">
        <f>IF(AND($A$10="YES", COUNTIFS($B$19:$B84,Table!$B$7)&lt;Table!$B$5),Table!$B$7,IF(AND($C$10="YES", COUNTIFS($B$19:$B84,Table!$C$7)&lt;Table!$C$5),Table!$C$7, IF(AND($D$10="YES", COUNTIFS($B$19:$B84,Table!$D$7)&lt;Table!$D$5),Table!$D$7, IF(AND($E$10="YES", COUNTIFS($B$19:$B84,Table!$E$7)&lt;Table!$E$5),Table!$E$7, IF(AND($F$10="YES", COUNTIFS($B$19:$B84,Table!$F$7)&lt;Table!$F$5),Table!$F$7,"")))))</f>
        <v/>
      </c>
      <c r="C85" s="280" t="str">
        <f>+IF($A85="","",VLOOKUP($A85,Table!$A$20:$L$180,C$2,0))</f>
        <v/>
      </c>
      <c r="D85" s="281" t="str">
        <f>+IF($A85="","",VLOOKUP($A85,Table!$A$20:$L$180,D$2,0)&amp;"")</f>
        <v/>
      </c>
      <c r="E85" s="280" t="str">
        <f>+IF($A85="","",VLOOKUP($A85,Table!$A$20:$L$180,E$2,0))</f>
        <v/>
      </c>
      <c r="F85" s="281" t="str">
        <f>+IF($A85="","",VLOOKUP($A85,Table!$A$20:$L$180,F$2,0)&amp;"")</f>
        <v/>
      </c>
      <c r="G85" s="280" t="str">
        <f>+IF($A85="","",VLOOKUP($A85,Table!$A$20:$L$180,G$2,0))</f>
        <v/>
      </c>
      <c r="H85" s="281" t="str">
        <f>+IF($A85="","",VLOOKUP($A85,Table!$A$20:$L$180,H$2,0)&amp;"")</f>
        <v/>
      </c>
      <c r="I85" s="282"/>
      <c r="J85" s="280" t="str">
        <f>+IF($A85="","",VLOOKUP($A85,Table!$A$20:$L$180,J$2,0))</f>
        <v/>
      </c>
      <c r="K85" s="283" t="str">
        <f>+IF($A85="","",VLOOKUP($A85,Table!$A$20:$L$180,K$2,0))</f>
        <v/>
      </c>
      <c r="L85" s="283" t="str">
        <f>+IF($A85="","",VLOOKUP($A85,Table!$A$20:$L$180,L$2,0))</f>
        <v/>
      </c>
      <c r="M85" s="283"/>
      <c r="N85" s="284" t="str">
        <f>+IF($A85="","",VLOOKUP($A85,Table!$A$20:$L$180,N$2,0))</f>
        <v/>
      </c>
      <c r="O85" s="285"/>
      <c r="P85" s="227" t="str">
        <f>+IF(AND($A85&lt;&gt;"",$O85="YES"),COUNTIF($O$19:$O85,"YES")&amp;".YC","")</f>
        <v/>
      </c>
      <c r="Q85" s="227" t="str">
        <f t="shared" si="0"/>
        <v/>
      </c>
    </row>
    <row r="86" spans="1:17" x14ac:dyDescent="0.3">
      <c r="A86" s="280" t="str">
        <f>IF($B86="","",$B86&amp;"." &amp;COUNTIFS($B$20:$B86,$B86))</f>
        <v/>
      </c>
      <c r="B86" s="280" t="str">
        <f>IF(AND($A$10="YES", COUNTIFS($B$19:$B85,Table!$B$7)&lt;Table!$B$5),Table!$B$7,IF(AND($C$10="YES", COUNTIFS($B$19:$B85,Table!$C$7)&lt;Table!$C$5),Table!$C$7, IF(AND($D$10="YES", COUNTIFS($B$19:$B85,Table!$D$7)&lt;Table!$D$5),Table!$D$7, IF(AND($E$10="YES", COUNTIFS($B$19:$B85,Table!$E$7)&lt;Table!$E$5),Table!$E$7, IF(AND($F$10="YES", COUNTIFS($B$19:$B85,Table!$F$7)&lt;Table!$F$5),Table!$F$7,"")))))</f>
        <v/>
      </c>
      <c r="C86" s="280" t="str">
        <f>+IF($A86="","",VLOOKUP($A86,Table!$A$20:$L$180,C$2,0))</f>
        <v/>
      </c>
      <c r="D86" s="281" t="str">
        <f>+IF($A86="","",VLOOKUP($A86,Table!$A$20:$L$180,D$2,0)&amp;"")</f>
        <v/>
      </c>
      <c r="E86" s="280" t="str">
        <f>+IF($A86="","",VLOOKUP($A86,Table!$A$20:$L$180,E$2,0))</f>
        <v/>
      </c>
      <c r="F86" s="281" t="str">
        <f>+IF($A86="","",VLOOKUP($A86,Table!$A$20:$L$180,F$2,0)&amp;"")</f>
        <v/>
      </c>
      <c r="G86" s="280" t="str">
        <f>+IF($A86="","",VLOOKUP($A86,Table!$A$20:$L$180,G$2,0))</f>
        <v/>
      </c>
      <c r="H86" s="281" t="str">
        <f>+IF($A86="","",VLOOKUP($A86,Table!$A$20:$L$180,H$2,0)&amp;"")</f>
        <v/>
      </c>
      <c r="I86" s="282"/>
      <c r="J86" s="280" t="str">
        <f>+IF($A86="","",VLOOKUP($A86,Table!$A$20:$L$180,J$2,0))</f>
        <v/>
      </c>
      <c r="K86" s="283" t="str">
        <f>+IF($A86="","",VLOOKUP($A86,Table!$A$20:$L$180,K$2,0))</f>
        <v/>
      </c>
      <c r="L86" s="283" t="str">
        <f>+IF($A86="","",VLOOKUP($A86,Table!$A$20:$L$180,L$2,0))</f>
        <v/>
      </c>
      <c r="M86" s="283"/>
      <c r="N86" s="284" t="str">
        <f>+IF($A86="","",VLOOKUP($A86,Table!$A$20:$L$180,N$2,0))</f>
        <v/>
      </c>
      <c r="O86" s="285"/>
      <c r="P86" s="227" t="str">
        <f>+IF(AND($A86&lt;&gt;"",$O86="YES"),COUNTIF($O$19:$O86,"YES")&amp;".YC","")</f>
        <v/>
      </c>
      <c r="Q86" s="227" t="str">
        <f>+IF(AND($A86&lt;&gt;"",$O86="YES"),$A86,"")</f>
        <v/>
      </c>
    </row>
    <row r="87" spans="1:17" x14ac:dyDescent="0.3">
      <c r="A87" s="280" t="str">
        <f>IF($B87="","",$B87&amp;"." &amp;COUNTIFS($B$20:$B87,$B87))</f>
        <v/>
      </c>
      <c r="B87" s="280" t="str">
        <f>IF(AND($A$10="YES", COUNTIFS($B$19:$B86,Table!$B$7)&lt;Table!$B$5),Table!$B$7,IF(AND($C$10="YES", COUNTIFS($B$19:$B86,Table!$C$7)&lt;Table!$C$5),Table!$C$7, IF(AND($D$10="YES", COUNTIFS($B$19:$B86,Table!$D$7)&lt;Table!$D$5),Table!$D$7, IF(AND($E$10="YES", COUNTIFS($B$19:$B86,Table!$E$7)&lt;Table!$E$5),Table!$E$7, IF(AND($F$10="YES", COUNTIFS($B$19:$B86,Table!$F$7)&lt;Table!$F$5),Table!$F$7,"")))))</f>
        <v/>
      </c>
      <c r="C87" s="280" t="str">
        <f>+IF($A87="","",VLOOKUP($A87,Table!$A$20:$L$180,C$2,0))</f>
        <v/>
      </c>
      <c r="D87" s="281" t="str">
        <f>+IF($A87="","",VLOOKUP($A87,Table!$A$20:$L$180,D$2,0)&amp;"")</f>
        <v/>
      </c>
      <c r="E87" s="280" t="str">
        <f>+IF($A87="","",VLOOKUP($A87,Table!$A$20:$L$180,E$2,0))</f>
        <v/>
      </c>
      <c r="F87" s="281" t="str">
        <f>+IF($A87="","",VLOOKUP($A87,Table!$A$20:$L$180,F$2,0)&amp;"")</f>
        <v/>
      </c>
      <c r="G87" s="280" t="str">
        <f>+IF($A87="","",VLOOKUP($A87,Table!$A$20:$L$180,G$2,0))</f>
        <v/>
      </c>
      <c r="H87" s="281" t="str">
        <f>+IF($A87="","",VLOOKUP($A87,Table!$A$20:$L$180,H$2,0)&amp;"")</f>
        <v/>
      </c>
      <c r="I87" s="282"/>
      <c r="J87" s="280" t="str">
        <f>+IF($A87="","",VLOOKUP($A87,Table!$A$20:$L$180,J$2,0))</f>
        <v/>
      </c>
      <c r="K87" s="283" t="str">
        <f>+IF($A87="","",VLOOKUP($A87,Table!$A$20:$L$180,K$2,0))</f>
        <v/>
      </c>
      <c r="L87" s="283" t="str">
        <f>+IF($A87="","",VLOOKUP($A87,Table!$A$20:$L$180,L$2,0))</f>
        <v/>
      </c>
      <c r="M87" s="283"/>
      <c r="N87" s="284" t="str">
        <f>+IF($A87="","",VLOOKUP($A87,Table!$A$20:$L$180,N$2,0))</f>
        <v/>
      </c>
      <c r="O87" s="285"/>
      <c r="P87" s="227" t="str">
        <f>+IF(AND($A87&lt;&gt;"",$O87="YES"),COUNTIF($O$19:$O87,"YES")&amp;".YC","")</f>
        <v/>
      </c>
      <c r="Q87" s="227" t="str">
        <f>+IF(AND($A87&lt;&gt;"",$O87="YES"),$A87,"")</f>
        <v/>
      </c>
    </row>
    <row r="88" spans="1:17" x14ac:dyDescent="0.3">
      <c r="A88" s="280" t="str">
        <f>IF($B88="","",$B88&amp;"." &amp;COUNTIFS($B$20:$B88,$B88))</f>
        <v/>
      </c>
      <c r="B88" s="280" t="str">
        <f>IF(AND($A$10="YES", COUNTIFS($B$19:$B87,Table!$B$7)&lt;Table!$B$5),Table!$B$7,IF(AND($C$10="YES", COUNTIFS($B$19:$B87,Table!$C$7)&lt;Table!$C$5),Table!$C$7, IF(AND($D$10="YES", COUNTIFS($B$19:$B87,Table!$D$7)&lt;Table!$D$5),Table!$D$7, IF(AND($E$10="YES", COUNTIFS($B$19:$B87,Table!$E$7)&lt;Table!$E$5),Table!$E$7, IF(AND($F$10="YES", COUNTIFS($B$19:$B87,Table!$F$7)&lt;Table!$F$5),Table!$F$7,"")))))</f>
        <v/>
      </c>
      <c r="C88" s="280" t="str">
        <f>+IF($A88="","",VLOOKUP($A88,Table!$A$20:$L$180,C$2,0))</f>
        <v/>
      </c>
      <c r="D88" s="281" t="str">
        <f>+IF($A88="","",VLOOKUP($A88,Table!$A$20:$L$180,D$2,0)&amp;"")</f>
        <v/>
      </c>
      <c r="E88" s="280" t="str">
        <f>+IF($A88="","",VLOOKUP($A88,Table!$A$20:$L$180,E$2,0))</f>
        <v/>
      </c>
      <c r="F88" s="281" t="str">
        <f>+IF($A88="","",VLOOKUP($A88,Table!$A$20:$L$180,F$2,0)&amp;"")</f>
        <v/>
      </c>
      <c r="G88" s="280" t="str">
        <f>+IF($A88="","",VLOOKUP($A88,Table!$A$20:$L$180,G$2,0))</f>
        <v/>
      </c>
      <c r="H88" s="281" t="str">
        <f>+IF($A88="","",VLOOKUP($A88,Table!$A$20:$L$180,H$2,0)&amp;"")</f>
        <v/>
      </c>
      <c r="I88" s="282"/>
      <c r="J88" s="280" t="str">
        <f>+IF($A88="","",VLOOKUP($A88,Table!$A$20:$L$180,J$2,0))</f>
        <v/>
      </c>
      <c r="K88" s="283" t="str">
        <f>+IF($A88="","",VLOOKUP($A88,Table!$A$20:$L$180,K$2,0))</f>
        <v/>
      </c>
      <c r="L88" s="283" t="str">
        <f>+IF($A88="","",VLOOKUP($A88,Table!$A$20:$L$180,L$2,0))</f>
        <v/>
      </c>
      <c r="M88" s="283"/>
      <c r="N88" s="284" t="str">
        <f>+IF($A88="","",VLOOKUP($A88,Table!$A$20:$L$180,N$2,0))</f>
        <v/>
      </c>
      <c r="O88" s="285"/>
      <c r="P88" s="227" t="str">
        <f>+IF(AND($A88&lt;&gt;"",$O88="YES"),COUNTIF($O$19:$O88,"YES")&amp;".YC","")</f>
        <v/>
      </c>
      <c r="Q88" s="227" t="str">
        <f>+IF(AND($A88&lt;&gt;"",$O88="YES"),$A88,"")</f>
        <v/>
      </c>
    </row>
    <row r="89" spans="1:17" x14ac:dyDescent="0.3">
      <c r="A89" s="280" t="str">
        <f>IF($B89="","",$B89&amp;"." &amp;COUNTIFS($B$20:$B89,$B89))</f>
        <v/>
      </c>
      <c r="B89" s="280" t="str">
        <f>IF(AND($A$10="YES", COUNTIFS($B$19:$B88,Table!$B$7)&lt;Table!$B$5),Table!$B$7,IF(AND($C$10="YES", COUNTIFS($B$19:$B88,Table!$C$7)&lt;Table!$C$5),Table!$C$7, IF(AND($D$10="YES", COUNTIFS($B$19:$B88,Table!$D$7)&lt;Table!$D$5),Table!$D$7, IF(AND($E$10="YES", COUNTIFS($B$19:$B88,Table!$E$7)&lt;Table!$E$5),Table!$E$7, IF(AND($F$10="YES", COUNTIFS($B$19:$B88,Table!$F$7)&lt;Table!$F$5),Table!$F$7,"")))))</f>
        <v/>
      </c>
      <c r="C89" s="280" t="str">
        <f>+IF($A89="","",VLOOKUP($A89,Table!$A$20:$L$180,C$2,0))</f>
        <v/>
      </c>
      <c r="D89" s="281" t="str">
        <f>+IF($A89="","",VLOOKUP($A89,Table!$A$20:$L$180,D$2,0)&amp;"")</f>
        <v/>
      </c>
      <c r="E89" s="280" t="str">
        <f>+IF($A89="","",VLOOKUP($A89,Table!$A$20:$L$180,E$2,0))</f>
        <v/>
      </c>
      <c r="F89" s="281" t="str">
        <f>+IF($A89="","",VLOOKUP($A89,Table!$A$20:$L$180,F$2,0)&amp;"")</f>
        <v/>
      </c>
      <c r="G89" s="280" t="str">
        <f>+IF($A89="","",VLOOKUP($A89,Table!$A$20:$L$180,G$2,0))</f>
        <v/>
      </c>
      <c r="H89" s="281" t="str">
        <f>+IF($A89="","",VLOOKUP($A89,Table!$A$20:$L$180,H$2,0)&amp;"")</f>
        <v/>
      </c>
      <c r="I89" s="282"/>
      <c r="J89" s="280" t="str">
        <f>+IF($A89="","",VLOOKUP($A89,Table!$A$20:$L$180,J$2,0))</f>
        <v/>
      </c>
      <c r="K89" s="283" t="str">
        <f>+IF($A89="","",VLOOKUP($A89,Table!$A$20:$L$180,K$2,0))</f>
        <v/>
      </c>
      <c r="L89" s="283" t="str">
        <f>+IF($A89="","",VLOOKUP($A89,Table!$A$20:$L$180,L$2,0))</f>
        <v/>
      </c>
      <c r="M89" s="283"/>
      <c r="N89" s="284" t="str">
        <f>+IF($A89="","",VLOOKUP($A89,Table!$A$20:$L$180,N$2,0))</f>
        <v/>
      </c>
      <c r="O89" s="285"/>
      <c r="P89" s="227" t="str">
        <f>+IF(AND($A89&lt;&gt;"",$O89="YES"),COUNTIF($O$19:$O89,"YES")&amp;".YC","")</f>
        <v/>
      </c>
      <c r="Q89" s="227" t="str">
        <f>+IF(AND($A89&lt;&gt;"",$O89="YES"),$A89,"")</f>
        <v/>
      </c>
    </row>
    <row r="90" spans="1:17" x14ac:dyDescent="0.3">
      <c r="A90" s="280" t="str">
        <f>IF($B90="","",$B90&amp;"." &amp;COUNTIFS($B$20:$B90,$B90))</f>
        <v/>
      </c>
      <c r="B90" s="280" t="str">
        <f>IF(AND($A$10="YES", COUNTIFS($B$19:$B89,Table!$B$7)&lt;Table!$B$5),Table!$B$7,IF(AND($C$10="YES", COUNTIFS($B$19:$B89,Table!$C$7)&lt;Table!$C$5),Table!$C$7, IF(AND($D$10="YES", COUNTIFS($B$19:$B89,Table!$D$7)&lt;Table!$D$5),Table!$D$7, IF(AND($E$10="YES", COUNTIFS($B$19:$B89,Table!$E$7)&lt;Table!$E$5),Table!$E$7, IF(AND($F$10="YES", COUNTIFS($B$19:$B89,Table!$F$7)&lt;Table!$F$5),Table!$F$7,"")))))</f>
        <v/>
      </c>
      <c r="C90" s="280" t="str">
        <f>+IF($A90="","",VLOOKUP($A90,Table!$A$20:$L$180,C$2,0))</f>
        <v/>
      </c>
      <c r="D90" s="281" t="str">
        <f>+IF($A90="","",VLOOKUP($A90,Table!$A$20:$L$180,D$2,0)&amp;"")</f>
        <v/>
      </c>
      <c r="E90" s="280" t="str">
        <f>+IF($A90="","",VLOOKUP($A90,Table!$A$20:$L$180,E$2,0))</f>
        <v/>
      </c>
      <c r="F90" s="281" t="str">
        <f>+IF($A90="","",VLOOKUP($A90,Table!$A$20:$L$180,F$2,0)&amp;"")</f>
        <v/>
      </c>
      <c r="G90" s="280" t="str">
        <f>+IF($A90="","",VLOOKUP($A90,Table!$A$20:$L$180,G$2,0))</f>
        <v/>
      </c>
      <c r="H90" s="281" t="str">
        <f>+IF($A90="","",VLOOKUP($A90,Table!$A$20:$L$180,H$2,0)&amp;"")</f>
        <v/>
      </c>
      <c r="I90" s="282"/>
      <c r="J90" s="280" t="str">
        <f>+IF($A90="","",VLOOKUP($A90,Table!$A$20:$L$180,J$2,0))</f>
        <v/>
      </c>
      <c r="K90" s="283" t="str">
        <f>+IF($A90="","",VLOOKUP($A90,Table!$A$20:$L$180,K$2,0))</f>
        <v/>
      </c>
      <c r="L90" s="283" t="str">
        <f>+IF($A90="","",VLOOKUP($A90,Table!$A$20:$L$180,L$2,0))</f>
        <v/>
      </c>
      <c r="M90" s="283"/>
      <c r="N90" s="284" t="str">
        <f>+IF($A90="","",VLOOKUP($A90,Table!$A$20:$L$180,N$2,0))</f>
        <v/>
      </c>
      <c r="O90" s="285"/>
      <c r="P90" s="227" t="str">
        <f>+IF(AND($A90&lt;&gt;"",$O90="YES"),COUNTIF($O$19:$O90,"YES")&amp;".YC","")</f>
        <v/>
      </c>
      <c r="Q90" s="227" t="str">
        <f t="shared" ref="Q90:Q94" si="1">+IF(AND($A90&lt;&gt;"",$O90="YES"),$A90,"")</f>
        <v/>
      </c>
    </row>
    <row r="91" spans="1:17" x14ac:dyDescent="0.3">
      <c r="A91" s="280" t="str">
        <f>IF($B91="","",$B91&amp;"." &amp;COUNTIFS($B$20:$B91,$B91))</f>
        <v/>
      </c>
      <c r="B91" s="280" t="str">
        <f>IF(AND($A$10="YES", COUNTIFS($B$19:$B90,Table!$B$7)&lt;Table!$B$5),Table!$B$7,IF(AND($C$10="YES", COUNTIFS($B$19:$B90,Table!$C$7)&lt;Table!$C$5),Table!$C$7, IF(AND($D$10="YES", COUNTIFS($B$19:$B90,Table!$D$7)&lt;Table!$D$5),Table!$D$7, IF(AND($E$10="YES", COUNTIFS($B$19:$B90,Table!$E$7)&lt;Table!$E$5),Table!$E$7, IF(AND($F$10="YES", COUNTIFS($B$19:$B90,Table!$F$7)&lt;Table!$F$5),Table!$F$7,"")))))</f>
        <v/>
      </c>
      <c r="C91" s="280" t="str">
        <f>+IF($A91="","",VLOOKUP($A91,Table!$A$20:$L$180,C$2,0))</f>
        <v/>
      </c>
      <c r="D91" s="281" t="str">
        <f>+IF($A91="","",VLOOKUP($A91,Table!$A$20:$L$180,D$2,0)&amp;"")</f>
        <v/>
      </c>
      <c r="E91" s="280" t="str">
        <f>+IF($A91="","",VLOOKUP($A91,Table!$A$20:$L$180,E$2,0))</f>
        <v/>
      </c>
      <c r="F91" s="281" t="str">
        <f>+IF($A91="","",VLOOKUP($A91,Table!$A$20:$L$180,F$2,0)&amp;"")</f>
        <v/>
      </c>
      <c r="G91" s="280" t="str">
        <f>+IF($A91="","",VLOOKUP($A91,Table!$A$20:$L$180,G$2,0))</f>
        <v/>
      </c>
      <c r="H91" s="281" t="str">
        <f>+IF($A91="","",VLOOKUP($A91,Table!$A$20:$L$180,H$2,0)&amp;"")</f>
        <v/>
      </c>
      <c r="I91" s="282"/>
      <c r="J91" s="280" t="str">
        <f>+IF($A91="","",VLOOKUP($A91,Table!$A$20:$L$180,J$2,0))</f>
        <v/>
      </c>
      <c r="K91" s="283" t="str">
        <f>+IF($A91="","",VLOOKUP($A91,Table!$A$20:$L$180,K$2,0))</f>
        <v/>
      </c>
      <c r="L91" s="283" t="str">
        <f>+IF($A91="","",VLOOKUP($A91,Table!$A$20:$L$180,L$2,0))</f>
        <v/>
      </c>
      <c r="M91" s="283"/>
      <c r="N91" s="284" t="str">
        <f>+IF($A91="","",VLOOKUP($A91,Table!$A$20:$L$180,N$2,0))</f>
        <v/>
      </c>
      <c r="O91" s="285"/>
      <c r="P91" s="227" t="str">
        <f>+IF(AND($A91&lt;&gt;"",$O91="YES"),COUNTIF($O$19:$O91,"YES")&amp;".YC","")</f>
        <v/>
      </c>
      <c r="Q91" s="227" t="str">
        <f t="shared" si="1"/>
        <v/>
      </c>
    </row>
    <row r="92" spans="1:17" x14ac:dyDescent="0.3">
      <c r="A92" s="280" t="str">
        <f>IF($B92="","",$B92&amp;"." &amp;COUNTIFS($B$20:$B92,$B92))</f>
        <v/>
      </c>
      <c r="B92" s="280" t="str">
        <f>IF(AND($A$10="YES", COUNTIFS($B$19:$B91,Table!$B$7)&lt;Table!$B$5),Table!$B$7,IF(AND($C$10="YES", COUNTIFS($B$19:$B91,Table!$C$7)&lt;Table!$C$5),Table!$C$7, IF(AND($D$10="YES", COUNTIFS($B$19:$B91,Table!$D$7)&lt;Table!$D$5),Table!$D$7, IF(AND($E$10="YES", COUNTIFS($B$19:$B91,Table!$E$7)&lt;Table!$E$5),Table!$E$7, IF(AND($F$10="YES", COUNTIFS($B$19:$B91,Table!$F$7)&lt;Table!$F$5),Table!$F$7,"")))))</f>
        <v/>
      </c>
      <c r="C92" s="280" t="str">
        <f>+IF($A92="","",VLOOKUP($A92,Table!$A$20:$L$180,C$2,0))</f>
        <v/>
      </c>
      <c r="D92" s="281" t="str">
        <f>+IF($A92="","",VLOOKUP($A92,Table!$A$20:$L$180,D$2,0)&amp;"")</f>
        <v/>
      </c>
      <c r="E92" s="280" t="str">
        <f>+IF($A92="","",VLOOKUP($A92,Table!$A$20:$L$180,E$2,0))</f>
        <v/>
      </c>
      <c r="F92" s="281" t="str">
        <f>+IF($A92="","",VLOOKUP($A92,Table!$A$20:$L$180,F$2,0)&amp;"")</f>
        <v/>
      </c>
      <c r="G92" s="280" t="str">
        <f>+IF($A92="","",VLOOKUP($A92,Table!$A$20:$L$180,G$2,0))</f>
        <v/>
      </c>
      <c r="H92" s="281" t="str">
        <f>+IF($A92="","",VLOOKUP($A92,Table!$A$20:$L$180,H$2,0)&amp;"")</f>
        <v/>
      </c>
      <c r="I92" s="282"/>
      <c r="J92" s="280" t="str">
        <f>+IF($A92="","",VLOOKUP($A92,Table!$A$20:$L$180,J$2,0))</f>
        <v/>
      </c>
      <c r="K92" s="283" t="str">
        <f>+IF($A92="","",VLOOKUP($A92,Table!$A$20:$L$180,K$2,0))</f>
        <v/>
      </c>
      <c r="L92" s="283" t="str">
        <f>+IF($A92="","",VLOOKUP($A92,Table!$A$20:$L$180,L$2,0))</f>
        <v/>
      </c>
      <c r="M92" s="283"/>
      <c r="N92" s="284" t="str">
        <f>+IF($A92="","",VLOOKUP($A92,Table!$A$20:$L$180,N$2,0))</f>
        <v/>
      </c>
      <c r="O92" s="285"/>
      <c r="P92" s="227" t="str">
        <f>+IF(AND($A92&lt;&gt;"",$O92="YES"),COUNTIF($O$19:$O92,"YES")&amp;".YC","")</f>
        <v/>
      </c>
      <c r="Q92" s="227" t="str">
        <f t="shared" si="1"/>
        <v/>
      </c>
    </row>
    <row r="93" spans="1:17" x14ac:dyDescent="0.3">
      <c r="A93" s="280" t="str">
        <f>IF($B93="","",$B93&amp;"." &amp;COUNTIFS($B$20:$B93,$B93))</f>
        <v/>
      </c>
      <c r="B93" s="280" t="str">
        <f>IF(AND($A$10="YES", COUNTIFS($B$19:$B92,Table!$B$7)&lt;Table!$B$5),Table!$B$7,IF(AND($C$10="YES", COUNTIFS($B$19:$B92,Table!$C$7)&lt;Table!$C$5),Table!$C$7, IF(AND($D$10="YES", COUNTIFS($B$19:$B92,Table!$D$7)&lt;Table!$D$5),Table!$D$7, IF(AND($E$10="YES", COUNTIFS($B$19:$B92,Table!$E$7)&lt;Table!$E$5),Table!$E$7, IF(AND($F$10="YES", COUNTIFS($B$19:$B92,Table!$F$7)&lt;Table!$F$5),Table!$F$7,"")))))</f>
        <v/>
      </c>
      <c r="C93" s="280" t="str">
        <f>+IF($A93="","",VLOOKUP($A93,Table!$A$20:$L$180,C$2,0))</f>
        <v/>
      </c>
      <c r="D93" s="281" t="str">
        <f>+IF($A93="","",VLOOKUP($A93,Table!$A$20:$L$180,D$2,0)&amp;"")</f>
        <v/>
      </c>
      <c r="E93" s="280" t="str">
        <f>+IF($A93="","",VLOOKUP($A93,Table!$A$20:$L$180,E$2,0))</f>
        <v/>
      </c>
      <c r="F93" s="281" t="str">
        <f>+IF($A93="","",VLOOKUP($A93,Table!$A$20:$L$180,F$2,0)&amp;"")</f>
        <v/>
      </c>
      <c r="G93" s="280" t="str">
        <f>+IF($A93="","",VLOOKUP($A93,Table!$A$20:$L$180,G$2,0))</f>
        <v/>
      </c>
      <c r="H93" s="281" t="str">
        <f>+IF($A93="","",VLOOKUP($A93,Table!$A$20:$L$180,H$2,0)&amp;"")</f>
        <v/>
      </c>
      <c r="I93" s="282"/>
      <c r="J93" s="280" t="str">
        <f>+IF($A93="","",VLOOKUP($A93,Table!$A$20:$L$180,J$2,0))</f>
        <v/>
      </c>
      <c r="K93" s="283" t="str">
        <f>+IF($A93="","",VLOOKUP($A93,Table!$A$20:$L$180,K$2,0))</f>
        <v/>
      </c>
      <c r="L93" s="283" t="str">
        <f>+IF($A93="","",VLOOKUP($A93,Table!$A$20:$L$180,L$2,0))</f>
        <v/>
      </c>
      <c r="M93" s="283"/>
      <c r="N93" s="284" t="str">
        <f>+IF($A93="","",VLOOKUP($A93,Table!$A$20:$L$180,N$2,0))</f>
        <v/>
      </c>
      <c r="O93" s="285"/>
      <c r="P93" s="227" t="str">
        <f>+IF(AND($A93&lt;&gt;"",$O93="YES"),COUNTIF($O$19:$O93,"YES")&amp;".YC","")</f>
        <v/>
      </c>
      <c r="Q93" s="227" t="str">
        <f t="shared" si="1"/>
        <v/>
      </c>
    </row>
    <row r="94" spans="1:17" x14ac:dyDescent="0.3">
      <c r="A94" s="280" t="str">
        <f>IF($B94="","",$B94&amp;"." &amp;COUNTIFS($B$20:$B94,$B94))</f>
        <v/>
      </c>
      <c r="B94" s="280" t="str">
        <f>IF(AND($A$10="YES", COUNTIFS($B$19:$B93,Table!$B$7)&lt;Table!$B$5),Table!$B$7,IF(AND($C$10="YES", COUNTIFS($B$19:$B93,Table!$C$7)&lt;Table!$C$5),Table!$C$7, IF(AND($D$10="YES", COUNTIFS($B$19:$B93,Table!$D$7)&lt;Table!$D$5),Table!$D$7, IF(AND($E$10="YES", COUNTIFS($B$19:$B93,Table!$E$7)&lt;Table!$E$5),Table!$E$7, IF(AND($F$10="YES", COUNTIFS($B$19:$B93,Table!$F$7)&lt;Table!$F$5),Table!$F$7,"")))))</f>
        <v/>
      </c>
      <c r="C94" s="280" t="str">
        <f>+IF($A94="","",VLOOKUP($A94,Table!$A$20:$L$180,C$2,0))</f>
        <v/>
      </c>
      <c r="D94" s="281" t="str">
        <f>+IF($A94="","",VLOOKUP($A94,Table!$A$20:$L$180,D$2,0)&amp;"")</f>
        <v/>
      </c>
      <c r="E94" s="280" t="str">
        <f>+IF($A94="","",VLOOKUP($A94,Table!$A$20:$L$180,E$2,0))</f>
        <v/>
      </c>
      <c r="F94" s="281" t="str">
        <f>+IF($A94="","",VLOOKUP($A94,Table!$A$20:$L$180,F$2,0)&amp;"")</f>
        <v/>
      </c>
      <c r="G94" s="280" t="str">
        <f>+IF($A94="","",VLOOKUP($A94,Table!$A$20:$L$180,G$2,0))</f>
        <v/>
      </c>
      <c r="H94" s="281" t="str">
        <f>+IF($A94="","",VLOOKUP($A94,Table!$A$20:$L$180,H$2,0)&amp;"")</f>
        <v/>
      </c>
      <c r="I94" s="282"/>
      <c r="J94" s="280" t="str">
        <f>+IF($A94="","",VLOOKUP($A94,Table!$A$20:$L$180,J$2,0))</f>
        <v/>
      </c>
      <c r="K94" s="283" t="str">
        <f>+IF($A94="","",VLOOKUP($A94,Table!$A$20:$L$180,K$2,0))</f>
        <v/>
      </c>
      <c r="L94" s="283" t="str">
        <f>+IF($A94="","",VLOOKUP($A94,Table!$A$20:$L$180,L$2,0))</f>
        <v/>
      </c>
      <c r="M94" s="283"/>
      <c r="N94" s="284" t="str">
        <f>+IF($A94="","",VLOOKUP($A94,Table!$A$20:$L$180,N$2,0))</f>
        <v/>
      </c>
      <c r="O94" s="285"/>
      <c r="P94" s="227" t="str">
        <f>+IF(AND($A94&lt;&gt;"",$O94="YES"),COUNTIF($O$19:$O94,"YES")&amp;".YC","")</f>
        <v/>
      </c>
      <c r="Q94" s="227" t="str">
        <f t="shared" si="1"/>
        <v/>
      </c>
    </row>
    <row r="95" spans="1:17" hidden="1" x14ac:dyDescent="0.3">
      <c r="A95" s="265" t="str">
        <f>IF($B95="","",$B95&amp;"." &amp;COUNTIFS($B$20:$B95,$B95))</f>
        <v/>
      </c>
      <c r="B95" s="265" t="str">
        <f>IF(AND($A$10="YES", COUNTIFS($B$19:$B94,Table!$B$7)&lt;Table!$B$5),Table!$B$7,IF(AND($C$10="YES", COUNTIFS($B$19:$B94,Table!$C$7)&lt;Table!$C$5),Table!$C$7, IF(AND($D$10="YES", COUNTIFS($B$19:$B94,Table!$D$7)&lt;Table!$D$5),Table!$D$7, IF(AND($E$10="YES", COUNTIFS($B$19:$B94,Table!$E$7)&lt;Table!$E$5),Table!$E$7, IF(AND($F$10="YES", COUNTIFS($B$19:$B94,Table!$F$7)&lt;Table!$F$5),Table!$F$7,"")))))</f>
        <v/>
      </c>
      <c r="C95" s="265" t="str">
        <f>+IF($A95="","",VLOOKUP($A95,Table!$A$20:$L$180,C$2,0))</f>
        <v/>
      </c>
      <c r="D95" s="267" t="str">
        <f>+IF($A95="","",VLOOKUP($A95,Table!$A$20:$L$180,D$2,0)&amp;"")</f>
        <v/>
      </c>
      <c r="E95" s="265" t="str">
        <f>+IF($A95="","",VLOOKUP($A95,Table!$A$20:$L$180,E$2,0))</f>
        <v/>
      </c>
      <c r="F95" s="267" t="str">
        <f>+IF($A95="","",VLOOKUP($A95,Table!$A$20:$L$180,F$2,0)&amp;"")</f>
        <v/>
      </c>
      <c r="G95" s="265" t="str">
        <f>+IF($A95="","",VLOOKUP($A95,Table!$A$20:$L$180,G$2,0))</f>
        <v/>
      </c>
      <c r="H95" s="267" t="str">
        <f>+IF($A95="","",VLOOKUP($A95,Table!$A$20:$L$180,H$2,0)&amp;"")</f>
        <v/>
      </c>
      <c r="I95" s="264"/>
      <c r="J95" s="265" t="str">
        <f>+IF($A95="","",VLOOKUP($A95,Table!$A$20:$L$180,J$2,0))</f>
        <v/>
      </c>
      <c r="K95" s="266" t="str">
        <f>+IF($A95="","",VLOOKUP($A95,Table!$A$20:$L$180,K$2,0))</f>
        <v/>
      </c>
      <c r="L95" s="266" t="str">
        <f>+IF($A95="","",VLOOKUP($A95,Table!$A$20:$L$180,L$2,0))</f>
        <v/>
      </c>
      <c r="M95" s="266"/>
      <c r="N95" s="268" t="str">
        <f>+IF($A95="","",VLOOKUP($A95,Table!$A$20:$L$180,N$2,0))</f>
        <v/>
      </c>
      <c r="O95" s="269"/>
      <c r="P95" s="227" t="str">
        <f t="shared" ref="P95:P97" si="2">+IF(AND($A95&lt;&gt;"",$O95="YES"),$A95,"")</f>
        <v/>
      </c>
      <c r="Q95" s="227"/>
    </row>
    <row r="96" spans="1:17" hidden="1" x14ac:dyDescent="0.3">
      <c r="A96" s="265" t="str">
        <f>IF($B96="","",$B96&amp;"." &amp;COUNTIFS($B$20:$B96,$B96))</f>
        <v/>
      </c>
      <c r="B96" s="265" t="str">
        <f>IF(AND($A$10="YES", COUNTIFS($B$19:$B95,Table!$B$7)&lt;Table!$B$5),Table!$B$7,IF(AND($C$10="YES", COUNTIFS($B$19:$B95,Table!$C$7)&lt;Table!$C$5),Table!$C$7, IF(AND($D$10="YES", COUNTIFS($B$19:$B95,Table!$D$7)&lt;Table!$D$5),Table!$D$7, IF(AND($E$10="YES", COUNTIFS($B$19:$B95,Table!$E$7)&lt;Table!$E$5),Table!$E$7, IF(AND($F$10="YES", COUNTIFS($B$19:$B95,Table!$F$7)&lt;Table!$F$5),Table!$F$7,"")))))</f>
        <v/>
      </c>
      <c r="C96" s="265" t="str">
        <f>+IF($A96="","",VLOOKUP($A96,Table!$A$20:$L$180,C$2,0))</f>
        <v/>
      </c>
      <c r="D96" s="267" t="str">
        <f>+IF($A96="","",VLOOKUP($A96,Table!$A$20:$L$180,D$2,0)&amp;"")</f>
        <v/>
      </c>
      <c r="E96" s="265" t="str">
        <f>+IF($A96="","",VLOOKUP($A96,Table!$A$20:$L$180,E$2,0))</f>
        <v/>
      </c>
      <c r="F96" s="267" t="str">
        <f>+IF($A96="","",VLOOKUP($A96,Table!$A$20:$L$180,F$2,0)&amp;"")</f>
        <v/>
      </c>
      <c r="G96" s="265" t="str">
        <f>+IF($A96="","",VLOOKUP($A96,Table!$A$20:$L$180,G$2,0))</f>
        <v/>
      </c>
      <c r="H96" s="267" t="str">
        <f>+IF($A96="","",VLOOKUP($A96,Table!$A$20:$L$180,H$2,0)&amp;"")</f>
        <v/>
      </c>
      <c r="I96" s="264"/>
      <c r="J96" s="265" t="str">
        <f>+IF($A96="","",VLOOKUP($A96,Table!$A$20:$L$180,J$2,0))</f>
        <v/>
      </c>
      <c r="K96" s="266" t="str">
        <f>+IF($A96="","",VLOOKUP($A96,Table!$A$20:$L$180,K$2,0))</f>
        <v/>
      </c>
      <c r="L96" s="266" t="str">
        <f>+IF($A96="","",VLOOKUP($A96,Table!$A$20:$L$180,L$2,0))</f>
        <v/>
      </c>
      <c r="M96" s="266"/>
      <c r="N96" s="268" t="str">
        <f>+IF($A96="","",VLOOKUP($A96,Table!$A$20:$L$180,N$2,0))</f>
        <v/>
      </c>
      <c r="O96" s="269"/>
      <c r="P96" s="227" t="str">
        <f t="shared" si="2"/>
        <v/>
      </c>
      <c r="Q96" s="227"/>
    </row>
    <row r="97" spans="1:17" hidden="1" x14ac:dyDescent="0.3">
      <c r="A97" s="265" t="str">
        <f>IF($B97="","",$B97&amp;"." &amp;COUNTIFS($B$20:$B97,$B97))</f>
        <v/>
      </c>
      <c r="B97" s="265" t="str">
        <f>IF(AND($A$10="YES", COUNTIFS($B$19:$B96,Table!$B$7)&lt;Table!$B$5),Table!$B$7,IF(AND($C$10="YES", COUNTIFS($B$19:$B96,Table!$C$7)&lt;Table!$C$5),Table!$C$7, IF(AND($D$10="YES", COUNTIFS($B$19:$B96,Table!$D$7)&lt;Table!$D$5),Table!$D$7, IF(AND($E$10="YES", COUNTIFS($B$19:$B96,Table!$E$7)&lt;Table!$E$5),Table!$E$7, IF(AND($F$10="YES", COUNTIFS($B$19:$B96,Table!$F$7)&lt;Table!$F$5),Table!$F$7,"")))))</f>
        <v/>
      </c>
      <c r="C97" s="265" t="str">
        <f>+IF($A97="","",VLOOKUP($A97,Table!$A$20:$L$180,C$2,0))</f>
        <v/>
      </c>
      <c r="D97" s="267" t="str">
        <f>+IF($A97="","",VLOOKUP($A97,Table!$A$20:$L$180,D$2,0)&amp;"")</f>
        <v/>
      </c>
      <c r="E97" s="265" t="str">
        <f>+IF($A97="","",VLOOKUP($A97,Table!$A$20:$L$180,E$2,0))</f>
        <v/>
      </c>
      <c r="F97" s="267" t="str">
        <f>+IF($A97="","",VLOOKUP($A97,Table!$A$20:$L$180,F$2,0)&amp;"")</f>
        <v/>
      </c>
      <c r="G97" s="265" t="str">
        <f>+IF($A97="","",VLOOKUP($A97,Table!$A$20:$L$180,G$2,0))</f>
        <v/>
      </c>
      <c r="H97" s="267" t="str">
        <f>+IF($A97="","",VLOOKUP($A97,Table!$A$20:$L$180,H$2,0)&amp;"")</f>
        <v/>
      </c>
      <c r="I97" s="264"/>
      <c r="J97" s="265" t="str">
        <f>+IF($A97="","",VLOOKUP($A97,Table!$A$20:$L$180,J$2,0))</f>
        <v/>
      </c>
      <c r="K97" s="266" t="str">
        <f>+IF($A97="","",VLOOKUP($A97,Table!$A$20:$L$180,K$2,0))</f>
        <v/>
      </c>
      <c r="L97" s="266" t="str">
        <f>+IF($A97="","",VLOOKUP($A97,Table!$A$20:$L$180,L$2,0))</f>
        <v/>
      </c>
      <c r="M97" s="266"/>
      <c r="N97" s="268" t="str">
        <f>+IF($A97="","",VLOOKUP($A97,Table!$A$20:$L$180,N$2,0))</f>
        <v/>
      </c>
      <c r="O97" s="269"/>
      <c r="P97" s="227" t="str">
        <f t="shared" si="2"/>
        <v/>
      </c>
      <c r="Q97" s="227"/>
    </row>
  </sheetData>
  <mergeCells count="34">
    <mergeCell ref="K16:O16"/>
    <mergeCell ref="K17:O17"/>
    <mergeCell ref="A13:B13"/>
    <mergeCell ref="C13:H13"/>
    <mergeCell ref="A14:B14"/>
    <mergeCell ref="C14:H14"/>
    <mergeCell ref="A15:B15"/>
    <mergeCell ref="C15:H15"/>
    <mergeCell ref="A16:B16"/>
    <mergeCell ref="C16:H16"/>
    <mergeCell ref="A17:B17"/>
    <mergeCell ref="C17:H17"/>
    <mergeCell ref="J13:O14"/>
    <mergeCell ref="K15:O15"/>
    <mergeCell ref="A19:A20"/>
    <mergeCell ref="B19:B20"/>
    <mergeCell ref="J19:J20"/>
    <mergeCell ref="K19:K20"/>
    <mergeCell ref="N19:N20"/>
    <mergeCell ref="L19:L20"/>
    <mergeCell ref="C4:D4"/>
    <mergeCell ref="C5:H5"/>
    <mergeCell ref="C19:D19"/>
    <mergeCell ref="E19:F19"/>
    <mergeCell ref="G19:H19"/>
    <mergeCell ref="E4:F4"/>
    <mergeCell ref="G4:H4"/>
    <mergeCell ref="J5:L5"/>
    <mergeCell ref="J6:L6"/>
    <mergeCell ref="C6:H6"/>
    <mergeCell ref="A9:B9"/>
    <mergeCell ref="A10:B10"/>
    <mergeCell ref="A8:B8"/>
    <mergeCell ref="C8:F8"/>
  </mergeCells>
  <conditionalFormatting sqref="G10:H10">
    <cfRule type="expression" dxfId="347" priority="75">
      <formula>G10=""</formula>
    </cfRule>
  </conditionalFormatting>
  <conditionalFormatting sqref="C4">
    <cfRule type="expression" dxfId="346" priority="74">
      <formula>C4=""</formula>
    </cfRule>
  </conditionalFormatting>
  <conditionalFormatting sqref="C5">
    <cfRule type="expression" dxfId="345" priority="73">
      <formula>C5=""</formula>
    </cfRule>
  </conditionalFormatting>
  <conditionalFormatting sqref="C6">
    <cfRule type="expression" dxfId="344" priority="72">
      <formula>C6=""</formula>
    </cfRule>
  </conditionalFormatting>
  <conditionalFormatting sqref="C5:H5">
    <cfRule type="expression" dxfId="343" priority="71">
      <formula>LEFT($C$5,5) = "C1001"</formula>
    </cfRule>
  </conditionalFormatting>
  <conditionalFormatting sqref="A6:H6">
    <cfRule type="expression" dxfId="342" priority="70">
      <formula>LEFT($C$5,5) &lt;&gt; "C1001"</formula>
    </cfRule>
  </conditionalFormatting>
  <conditionalFormatting sqref="J21:O21 A21:H21">
    <cfRule type="expression" dxfId="341" priority="45">
      <formula>$A21&lt;&gt;""</formula>
    </cfRule>
  </conditionalFormatting>
  <conditionalFormatting sqref="O21">
    <cfRule type="expression" dxfId="340" priority="13">
      <formula>AND($A21&lt;&gt;"",$O21="NO")</formula>
    </cfRule>
    <cfRule type="expression" dxfId="339" priority="14">
      <formula>AND($A21&lt;&gt;"",$O21="YES")</formula>
    </cfRule>
    <cfRule type="expression" dxfId="338" priority="44">
      <formula>AND($A21&lt;&gt;"", O21="")</formula>
    </cfRule>
  </conditionalFormatting>
  <conditionalFormatting sqref="J95:O97 A95:H97">
    <cfRule type="expression" dxfId="337" priority="37">
      <formula>$A95&lt;&gt;""</formula>
    </cfRule>
  </conditionalFormatting>
  <conditionalFormatting sqref="O95:O97">
    <cfRule type="expression" dxfId="336" priority="36">
      <formula>AND($A95&lt;&gt;"", O95="")</formula>
    </cfRule>
  </conditionalFormatting>
  <conditionalFormatting sqref="C13:C16">
    <cfRule type="expression" dxfId="335" priority="35">
      <formula>C13=""</formula>
    </cfRule>
  </conditionalFormatting>
  <conditionalFormatting sqref="C13:H16">
    <cfRule type="expression" dxfId="334" priority="34">
      <formula>LEFT($C$5,5) = "C1001"</formula>
    </cfRule>
  </conditionalFormatting>
  <conditionalFormatting sqref="C17">
    <cfRule type="expression" dxfId="333" priority="33">
      <formula>C17=""</formula>
    </cfRule>
  </conditionalFormatting>
  <conditionalFormatting sqref="C17:H17">
    <cfRule type="expression" dxfId="332" priority="32">
      <formula>LEFT($C$5,5) = "C1001"</formula>
    </cfRule>
  </conditionalFormatting>
  <conditionalFormatting sqref="C16">
    <cfRule type="expression" dxfId="331" priority="31">
      <formula>C16=""</formula>
    </cfRule>
  </conditionalFormatting>
  <conditionalFormatting sqref="C16:H16">
    <cfRule type="expression" dxfId="330" priority="30">
      <formula>LEFT($C$5,5) = "C1001"</formula>
    </cfRule>
  </conditionalFormatting>
  <conditionalFormatting sqref="J13">
    <cfRule type="expression" dxfId="329" priority="29">
      <formula>AND(K16&lt;&gt;"",K17&lt;&gt;"", K15&lt;&gt;"")</formula>
    </cfRule>
  </conditionalFormatting>
  <conditionalFormatting sqref="K16">
    <cfRule type="expression" dxfId="328" priority="28">
      <formula>K16=""</formula>
    </cfRule>
  </conditionalFormatting>
  <conditionalFormatting sqref="K16">
    <cfRule type="expression" dxfId="327" priority="27">
      <formula>LEFT($C$5,5) = "C1001"</formula>
    </cfRule>
  </conditionalFormatting>
  <conditionalFormatting sqref="K17">
    <cfRule type="expression" dxfId="326" priority="26">
      <formula>K17=""</formula>
    </cfRule>
  </conditionalFormatting>
  <conditionalFormatting sqref="K17">
    <cfRule type="expression" dxfId="325" priority="25">
      <formula>LEFT($C$5,5) = "C1001"</formula>
    </cfRule>
  </conditionalFormatting>
  <conditionalFormatting sqref="K17">
    <cfRule type="expression" dxfId="324" priority="17">
      <formula>LEFT($C$5,5) = "C1001"</formula>
    </cfRule>
  </conditionalFormatting>
  <conditionalFormatting sqref="K15">
    <cfRule type="expression" dxfId="323" priority="22">
      <formula>K15=""</formula>
    </cfRule>
  </conditionalFormatting>
  <conditionalFormatting sqref="K15">
    <cfRule type="expression" dxfId="322" priority="21">
      <formula>LEFT($C$5,5) = "C1001"</formula>
    </cfRule>
  </conditionalFormatting>
  <conditionalFormatting sqref="K16">
    <cfRule type="expression" dxfId="321" priority="20">
      <formula>K16=""</formula>
    </cfRule>
  </conditionalFormatting>
  <conditionalFormatting sqref="K16">
    <cfRule type="expression" dxfId="320" priority="19">
      <formula>LEFT($C$5,5) = "C1001"</formula>
    </cfRule>
  </conditionalFormatting>
  <conditionalFormatting sqref="K17">
    <cfRule type="expression" dxfId="319" priority="18">
      <formula>K17=""</formula>
    </cfRule>
  </conditionalFormatting>
  <conditionalFormatting sqref="J22:O89 A22:H89">
    <cfRule type="expression" dxfId="318" priority="12">
      <formula>$A22&lt;&gt;""</formula>
    </cfRule>
  </conditionalFormatting>
  <conditionalFormatting sqref="O22:O89">
    <cfRule type="expression" dxfId="317" priority="9">
      <formula>AND($A22&lt;&gt;"",$O22="NO")</formula>
    </cfRule>
    <cfRule type="expression" dxfId="316" priority="10">
      <formula>AND($A22&lt;&gt;"",$O22="YES")</formula>
    </cfRule>
    <cfRule type="expression" dxfId="315" priority="11">
      <formula>AND($A22&lt;&gt;"", O22="")</formula>
    </cfRule>
  </conditionalFormatting>
  <conditionalFormatting sqref="J90:O94 A90:H94">
    <cfRule type="expression" dxfId="314" priority="5">
      <formula>$A90&lt;&gt;""</formula>
    </cfRule>
  </conditionalFormatting>
  <conditionalFormatting sqref="O90:O94">
    <cfRule type="expression" dxfId="313" priority="2">
      <formula>AND($A90&lt;&gt;"",$O90="NO")</formula>
    </cfRule>
    <cfRule type="expression" dxfId="312" priority="3">
      <formula>AND($A90&lt;&gt;"",$O90="YES")</formula>
    </cfRule>
    <cfRule type="expression" dxfId="311" priority="4">
      <formula>AND($A90&lt;&gt;"", O90="")</formula>
    </cfRule>
  </conditionalFormatting>
  <conditionalFormatting sqref="A10:E10">
    <cfRule type="expression" dxfId="310" priority="6">
      <formula>A10="NO"</formula>
    </cfRule>
    <cfRule type="expression" dxfId="309" priority="7">
      <formula>A10="YES"</formula>
    </cfRule>
    <cfRule type="expression" dxfId="308" priority="8">
      <formula>A10=""</formula>
    </cfRule>
  </conditionalFormatting>
  <conditionalFormatting sqref="G4">
    <cfRule type="expression" dxfId="307" priority="1">
      <formula>G4=""</formula>
    </cfRule>
  </conditionalFormatting>
  <dataValidations count="2">
    <dataValidation type="date" allowBlank="1" showInputMessage="1" showErrorMessage="1" sqref="G10:H10">
      <formula1>36526</formula1>
      <formula2>54789</formula2>
    </dataValidation>
    <dataValidation type="list" allowBlank="1" showInputMessage="1" showErrorMessage="1" sqref="O21:O97 A10:E10">
      <formula1>"YES, NO"</formula1>
    </dataValidation>
  </dataValidations>
  <hyperlinks>
    <hyperlink ref="O6" location="CFR_1!A4" display="CFR_1"/>
    <hyperlink ref="O7" location="CFR_2!A4" display="CFR_2"/>
    <hyperlink ref="O8" location="CFR_3!A4" display="CFR_3"/>
    <hyperlink ref="O9" location="CFR_4!A4" display="CFR_4"/>
    <hyperlink ref="O10" location="CFR_4A!A4" display="CFR_4A"/>
  </hyperlinks>
  <pageMargins left="0.25" right="0.25" top="0.75" bottom="0.75" header="0.3" footer="0.3"/>
  <pageSetup scale="98" orientation="landscape" r:id="rId1"/>
  <ignoredErrors>
    <ignoredError sqref="D21 D95:D97 E21 F21:G21 F20 F95:F97 G95:G97 E95:E97 D22:D89 E22:E89 G22:G42 F43:F89 G43:G83 F22:F42 G84:G89 F90:F94 D90:D94 E90:E94 G90:G9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A1:XFC147"/>
  <sheetViews>
    <sheetView workbookViewId="0">
      <selection activeCell="C4" sqref="C4:D4"/>
    </sheetView>
  </sheetViews>
  <sheetFormatPr defaultColWidth="0" defaultRowHeight="13.8" zeroHeight="1" x14ac:dyDescent="0.3"/>
  <cols>
    <col min="1" max="1" width="4.44140625" style="2" customWidth="1"/>
    <col min="2" max="3" width="10.6640625" style="2" customWidth="1"/>
    <col min="4" max="6" width="9.109375" style="2" customWidth="1"/>
    <col min="7" max="7" width="10.33203125" style="2" customWidth="1"/>
    <col min="8" max="8" width="10.33203125" style="6" customWidth="1"/>
    <col min="9" max="9" width="0.5546875" style="83" customWidth="1"/>
    <col min="10" max="12" width="25.6640625" style="15" customWidth="1"/>
    <col min="13" max="70" width="25.6640625" style="2" customWidth="1"/>
    <col min="71" max="80" width="25" style="2" customWidth="1"/>
    <col min="81" max="81" width="25" style="2" hidden="1"/>
    <col min="82" max="16383" width="6.44140625" style="2" hidden="1"/>
    <col min="16384" max="16384" width="3.5546875" style="2" hidden="1"/>
  </cols>
  <sheetData>
    <row r="1" spans="1:81" x14ac:dyDescent="0.3">
      <c r="A1" s="1">
        <f>COLUMN()</f>
        <v>1</v>
      </c>
      <c r="B1" s="1">
        <f>COLUMN()</f>
        <v>2</v>
      </c>
      <c r="C1" s="1">
        <f>COLUMN()</f>
        <v>3</v>
      </c>
      <c r="D1" s="1">
        <f>COLUMN()</f>
        <v>4</v>
      </c>
      <c r="E1" s="1">
        <f>COLUMN()</f>
        <v>5</v>
      </c>
      <c r="F1" s="1">
        <f>COLUMN()</f>
        <v>6</v>
      </c>
      <c r="G1" s="1">
        <f>COLUMN()</f>
        <v>7</v>
      </c>
      <c r="H1" s="1">
        <f>COLUMN()</f>
        <v>8</v>
      </c>
      <c r="I1" s="84"/>
      <c r="J1" s="1">
        <f>COLUMN()</f>
        <v>10</v>
      </c>
      <c r="K1" s="1">
        <f>COLUMN()</f>
        <v>11</v>
      </c>
      <c r="L1" s="1">
        <f>COLUMN()</f>
        <v>12</v>
      </c>
      <c r="M1" s="1">
        <f>COLUMN()</f>
        <v>13</v>
      </c>
      <c r="N1" s="1">
        <f>COLUMN()</f>
        <v>14</v>
      </c>
      <c r="O1" s="1">
        <f>COLUMN()</f>
        <v>15</v>
      </c>
      <c r="P1" s="1">
        <f>COLUMN()</f>
        <v>16</v>
      </c>
      <c r="Q1" s="1">
        <f>COLUMN()</f>
        <v>17</v>
      </c>
      <c r="R1" s="1">
        <f>COLUMN()</f>
        <v>18</v>
      </c>
      <c r="S1" s="1">
        <f>COLUMN()</f>
        <v>19</v>
      </c>
      <c r="T1" s="1">
        <f>COLUMN()</f>
        <v>20</v>
      </c>
      <c r="U1" s="1">
        <f>COLUMN()</f>
        <v>21</v>
      </c>
      <c r="V1" s="1">
        <f>COLUMN()</f>
        <v>22</v>
      </c>
      <c r="W1" s="1">
        <f>COLUMN()</f>
        <v>23</v>
      </c>
      <c r="X1" s="1">
        <f>COLUMN()</f>
        <v>24</v>
      </c>
      <c r="Y1" s="1">
        <f>COLUMN()</f>
        <v>25</v>
      </c>
      <c r="Z1" s="1">
        <f>COLUMN()</f>
        <v>26</v>
      </c>
      <c r="AA1" s="1">
        <f>COLUMN()</f>
        <v>27</v>
      </c>
      <c r="AB1" s="1">
        <f>COLUMN()</f>
        <v>28</v>
      </c>
      <c r="AC1" s="1">
        <f>COLUMN()</f>
        <v>29</v>
      </c>
      <c r="AD1" s="1">
        <f>COLUMN()</f>
        <v>30</v>
      </c>
      <c r="AE1" s="1">
        <f>COLUMN()</f>
        <v>31</v>
      </c>
      <c r="AF1" s="1">
        <f>COLUMN()</f>
        <v>32</v>
      </c>
      <c r="AG1" s="1">
        <f>COLUMN()</f>
        <v>33</v>
      </c>
      <c r="AH1" s="1">
        <f>COLUMN()</f>
        <v>34</v>
      </c>
      <c r="AI1" s="1">
        <f>COLUMN()</f>
        <v>35</v>
      </c>
      <c r="AJ1" s="1">
        <f>COLUMN()</f>
        <v>36</v>
      </c>
      <c r="AK1" s="1">
        <f>COLUMN()</f>
        <v>37</v>
      </c>
      <c r="AL1" s="1">
        <f>COLUMN()</f>
        <v>38</v>
      </c>
      <c r="AM1" s="1">
        <f>COLUMN()</f>
        <v>39</v>
      </c>
      <c r="AN1" s="1">
        <f>COLUMN()</f>
        <v>40</v>
      </c>
      <c r="AO1" s="1">
        <f>COLUMN()</f>
        <v>41</v>
      </c>
      <c r="AP1" s="1">
        <f>COLUMN()</f>
        <v>42</v>
      </c>
      <c r="AQ1" s="1">
        <f>COLUMN()</f>
        <v>43</v>
      </c>
      <c r="AR1" s="1">
        <f>COLUMN()</f>
        <v>44</v>
      </c>
      <c r="AS1" s="1">
        <f>COLUMN()</f>
        <v>45</v>
      </c>
      <c r="AT1" s="1">
        <f>COLUMN()</f>
        <v>46</v>
      </c>
      <c r="AU1" s="1">
        <f>COLUMN()</f>
        <v>47</v>
      </c>
      <c r="AV1" s="1">
        <f>COLUMN()</f>
        <v>48</v>
      </c>
      <c r="AW1" s="1">
        <f>COLUMN()</f>
        <v>49</v>
      </c>
      <c r="AX1" s="1">
        <f>COLUMN()</f>
        <v>50</v>
      </c>
      <c r="AY1" s="1">
        <f>COLUMN()</f>
        <v>51</v>
      </c>
      <c r="AZ1" s="1">
        <f>COLUMN()</f>
        <v>52</v>
      </c>
      <c r="BA1" s="1">
        <f>COLUMN()</f>
        <v>53</v>
      </c>
      <c r="BB1" s="1">
        <f>COLUMN()</f>
        <v>54</v>
      </c>
      <c r="BC1" s="1">
        <f>COLUMN()</f>
        <v>55</v>
      </c>
      <c r="BD1" s="1">
        <f>COLUMN()</f>
        <v>56</v>
      </c>
      <c r="BE1" s="1">
        <f>COLUMN()</f>
        <v>57</v>
      </c>
      <c r="BF1" s="1">
        <f>COLUMN()</f>
        <v>58</v>
      </c>
      <c r="BG1" s="1">
        <f>COLUMN()</f>
        <v>59</v>
      </c>
      <c r="BH1" s="1">
        <f>COLUMN()</f>
        <v>60</v>
      </c>
      <c r="BI1" s="1">
        <f>COLUMN()</f>
        <v>61</v>
      </c>
      <c r="BJ1" s="1">
        <f>COLUMN()</f>
        <v>62</v>
      </c>
      <c r="BK1" s="1">
        <f>COLUMN()</f>
        <v>63</v>
      </c>
      <c r="BL1" s="1">
        <f>COLUMN()</f>
        <v>64</v>
      </c>
      <c r="BM1" s="1">
        <f>COLUMN()</f>
        <v>65</v>
      </c>
      <c r="BN1" s="1">
        <f>COLUMN()</f>
        <v>66</v>
      </c>
      <c r="BO1" s="1">
        <f>COLUMN()</f>
        <v>67</v>
      </c>
      <c r="BP1" s="1">
        <f>COLUMN()</f>
        <v>68</v>
      </c>
      <c r="BQ1" s="1">
        <f>COLUMN()</f>
        <v>69</v>
      </c>
      <c r="BR1" s="1">
        <f>COLUMN()</f>
        <v>70</v>
      </c>
      <c r="BS1" s="1">
        <f>COLUMN()</f>
        <v>71</v>
      </c>
      <c r="BT1" s="1">
        <f>COLUMN()</f>
        <v>72</v>
      </c>
      <c r="BU1" s="1">
        <f>COLUMN()</f>
        <v>73</v>
      </c>
      <c r="BV1" s="1">
        <f>COLUMN()</f>
        <v>74</v>
      </c>
      <c r="BW1" s="1">
        <f>COLUMN()</f>
        <v>75</v>
      </c>
      <c r="BX1" s="1">
        <f>COLUMN()</f>
        <v>76</v>
      </c>
      <c r="BY1" s="1">
        <f>COLUMN()</f>
        <v>77</v>
      </c>
      <c r="BZ1" s="1">
        <f>COLUMN()</f>
        <v>78</v>
      </c>
      <c r="CA1" s="1">
        <f>COLUMN()</f>
        <v>79</v>
      </c>
      <c r="CB1" s="1">
        <f>COLUMN()</f>
        <v>80</v>
      </c>
      <c r="CC1" s="1">
        <f>COLUMN()</f>
        <v>81</v>
      </c>
    </row>
    <row r="2" spans="1:81" ht="28.5" customHeight="1" x14ac:dyDescent="0.3">
      <c r="A2" s="1"/>
      <c r="B2" s="1"/>
      <c r="C2" s="1"/>
      <c r="D2" s="1"/>
      <c r="E2" s="1"/>
      <c r="F2" s="1"/>
      <c r="G2" s="1"/>
      <c r="H2" s="1"/>
      <c r="I2" s="8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19.5" customHeight="1" thickBot="1" x14ac:dyDescent="0.35">
      <c r="A3" s="140"/>
      <c r="B3" s="140"/>
      <c r="C3" s="140"/>
      <c r="D3" s="140"/>
      <c r="E3" s="140"/>
      <c r="F3" s="140"/>
      <c r="G3" s="140"/>
      <c r="H3" s="141"/>
      <c r="J3" s="1" t="str">
        <f>IFERROR(VLOOKUP((J$1-9)&amp;".YC",CFR_0!$P:$Q,2,0),"")</f>
        <v/>
      </c>
      <c r="K3" s="1" t="str">
        <f>IFERROR(VLOOKUP((K$1-9)&amp;".YC",CFR_0!$P:$Q,2,0),"")</f>
        <v/>
      </c>
      <c r="L3" s="1" t="str">
        <f>IFERROR(VLOOKUP((L$1-9)&amp;".YC",CFR_0!$P:$Q,2,0),"")</f>
        <v/>
      </c>
      <c r="M3" s="1" t="str">
        <f>IFERROR(VLOOKUP((M$1-9)&amp;".YC",CFR_0!$P:$Q,2,0),"")</f>
        <v/>
      </c>
      <c r="N3" s="1" t="str">
        <f>IFERROR(VLOOKUP((N$1-9)&amp;".YC",CFR_0!$P:$Q,2,0),"")</f>
        <v/>
      </c>
      <c r="O3" s="1" t="str">
        <f>IFERROR(VLOOKUP((O$1-9)&amp;".YC",CFR_0!$P:$Q,2,0),"")</f>
        <v/>
      </c>
      <c r="P3" s="1" t="str">
        <f>IFERROR(VLOOKUP((P$1-9)&amp;".YC",CFR_0!$P:$Q,2,0),"")</f>
        <v/>
      </c>
      <c r="Q3" s="1" t="str">
        <f>IFERROR(VLOOKUP((Q$1-9)&amp;".YC",CFR_0!$P:$Q,2,0),"")</f>
        <v/>
      </c>
      <c r="R3" s="1" t="str">
        <f>IFERROR(VLOOKUP((R$1-9)&amp;".YC",CFR_0!$P:$Q,2,0),"")</f>
        <v/>
      </c>
      <c r="S3" s="1" t="str">
        <f>IFERROR(VLOOKUP((S$1-9)&amp;".YC",CFR_0!$P:$Q,2,0),"")</f>
        <v/>
      </c>
      <c r="T3" s="1" t="str">
        <f>IFERROR(VLOOKUP((T$1-9)&amp;".YC",CFR_0!$P:$Q,2,0),"")</f>
        <v/>
      </c>
      <c r="U3" s="1" t="str">
        <f>IFERROR(VLOOKUP((U$1-9)&amp;".YC",CFR_0!$P:$Q,2,0),"")</f>
        <v/>
      </c>
      <c r="V3" s="1" t="str">
        <f>IFERROR(VLOOKUP((V$1-9)&amp;".YC",CFR_0!$P:$Q,2,0),"")</f>
        <v/>
      </c>
      <c r="W3" s="1" t="str">
        <f>IFERROR(VLOOKUP((W$1-9)&amp;".YC",CFR_0!$P:$Q,2,0),"")</f>
        <v/>
      </c>
      <c r="X3" s="1" t="str">
        <f>IFERROR(VLOOKUP((X$1-9)&amp;".YC",CFR_0!$P:$Q,2,0),"")</f>
        <v/>
      </c>
      <c r="Y3" s="1" t="str">
        <f>IFERROR(VLOOKUP((Y$1-9)&amp;".YC",CFR_0!$P:$Q,2,0),"")</f>
        <v/>
      </c>
      <c r="Z3" s="1" t="str">
        <f>IFERROR(VLOOKUP((Z$1-9)&amp;".YC",CFR_0!$P:$Q,2,0),"")</f>
        <v/>
      </c>
      <c r="AA3" s="1" t="str">
        <f>IFERROR(VLOOKUP((AA$1-9)&amp;".YC",CFR_0!$P:$Q,2,0),"")</f>
        <v/>
      </c>
      <c r="AB3" s="1" t="str">
        <f>IFERROR(VLOOKUP((AB$1-9)&amp;".YC",CFR_0!$P:$Q,2,0),"")</f>
        <v/>
      </c>
      <c r="AC3" s="1" t="str">
        <f>IFERROR(VLOOKUP((AC$1-9)&amp;".YC",CFR_0!$P:$Q,2,0),"")</f>
        <v/>
      </c>
      <c r="AD3" s="1" t="str">
        <f>IFERROR(VLOOKUP((AD$1-9)&amp;".YC",CFR_0!$P:$Q,2,0),"")</f>
        <v/>
      </c>
      <c r="AE3" s="1" t="str">
        <f>IFERROR(VLOOKUP((AE$1-9)&amp;".YC",CFR_0!$P:$Q,2,0),"")</f>
        <v/>
      </c>
      <c r="AF3" s="1" t="str">
        <f>IFERROR(VLOOKUP((AF$1-9)&amp;".YC",CFR_0!$P:$Q,2,0),"")</f>
        <v/>
      </c>
      <c r="AG3" s="1" t="str">
        <f>IFERROR(VLOOKUP((AG$1-9)&amp;".YC",CFR_0!$P:$Q,2,0),"")</f>
        <v/>
      </c>
      <c r="AH3" s="1" t="str">
        <f>IFERROR(VLOOKUP((AH$1-9)&amp;".YC",CFR_0!$P:$Q,2,0),"")</f>
        <v/>
      </c>
      <c r="AI3" s="1" t="str">
        <f>IFERROR(VLOOKUP((AI$1-9)&amp;".YC",CFR_0!$P:$Q,2,0),"")</f>
        <v/>
      </c>
      <c r="AJ3" s="1" t="str">
        <f>IFERROR(VLOOKUP((AJ$1-9)&amp;".YC",CFR_0!$P:$Q,2,0),"")</f>
        <v/>
      </c>
      <c r="AK3" s="1" t="str">
        <f>IFERROR(VLOOKUP((AK$1-9)&amp;".YC",CFR_0!$P:$Q,2,0),"")</f>
        <v/>
      </c>
      <c r="AL3" s="1" t="str">
        <f>IFERROR(VLOOKUP((AL$1-9)&amp;".YC",CFR_0!$P:$Q,2,0),"")</f>
        <v/>
      </c>
      <c r="AM3" s="1" t="str">
        <f>IFERROR(VLOOKUP((AM$1-9)&amp;".YC",CFR_0!$P:$Q,2,0),"")</f>
        <v/>
      </c>
      <c r="AN3" s="1" t="str">
        <f>IFERROR(VLOOKUP((AN$1-9)&amp;".YC",CFR_0!$P:$Q,2,0),"")</f>
        <v/>
      </c>
      <c r="AO3" s="1" t="str">
        <f>IFERROR(VLOOKUP((AO$1-9)&amp;".YC",CFR_0!$P:$Q,2,0),"")</f>
        <v/>
      </c>
      <c r="AP3" s="1" t="str">
        <f>IFERROR(VLOOKUP((AP$1-9)&amp;".YC",CFR_0!$P:$Q,2,0),"")</f>
        <v/>
      </c>
      <c r="AQ3" s="1" t="str">
        <f>IFERROR(VLOOKUP((AQ$1-9)&amp;".YC",CFR_0!$P:$Q,2,0),"")</f>
        <v/>
      </c>
      <c r="AR3" s="1" t="str">
        <f>IFERROR(VLOOKUP((AR$1-9)&amp;".YC",CFR_0!$P:$Q,2,0),"")</f>
        <v/>
      </c>
      <c r="AS3" s="1" t="str">
        <f>IFERROR(VLOOKUP((AS$1-9)&amp;".YC",CFR_0!$P:$Q,2,0),"")</f>
        <v/>
      </c>
      <c r="AT3" s="1" t="str">
        <f>IFERROR(VLOOKUP((AT$1-9)&amp;".YC",CFR_0!$P:$Q,2,0),"")</f>
        <v/>
      </c>
      <c r="AU3" s="1" t="str">
        <f>IFERROR(VLOOKUP((AU$1-9)&amp;".YC",CFR_0!$P:$Q,2,0),"")</f>
        <v/>
      </c>
      <c r="AV3" s="1" t="str">
        <f>IFERROR(VLOOKUP((AV$1-9)&amp;".YC",CFR_0!$P:$Q,2,0),"")</f>
        <v/>
      </c>
      <c r="AW3" s="1" t="str">
        <f>IFERROR(VLOOKUP((AW$1-9)&amp;".YC",CFR_0!$P:$Q,2,0),"")</f>
        <v/>
      </c>
      <c r="AX3" s="1" t="str">
        <f>IFERROR(VLOOKUP((AX$1-9)&amp;".YC",CFR_0!$P:$Q,2,0),"")</f>
        <v/>
      </c>
      <c r="AY3" s="1" t="str">
        <f>IFERROR(VLOOKUP((AY$1-9)&amp;".YC",CFR_0!$P:$Q,2,0),"")</f>
        <v/>
      </c>
      <c r="AZ3" s="1" t="str">
        <f>IFERROR(VLOOKUP((AZ$1-9)&amp;".YC",CFR_0!$P:$Q,2,0),"")</f>
        <v/>
      </c>
      <c r="BA3" s="1" t="str">
        <f>IFERROR(VLOOKUP((BA$1-9)&amp;".YC",CFR_0!$P:$Q,2,0),"")</f>
        <v/>
      </c>
      <c r="BB3" s="1" t="str">
        <f>IFERROR(VLOOKUP((BB$1-9)&amp;".YC",CFR_0!$P:$Q,2,0),"")</f>
        <v/>
      </c>
      <c r="BC3" s="1" t="str">
        <f>IFERROR(VLOOKUP((BC$1-9)&amp;".YC",CFR_0!$P:$Q,2,0),"")</f>
        <v/>
      </c>
      <c r="BD3" s="1" t="str">
        <f>IFERROR(VLOOKUP((BD$1-9)&amp;".YC",CFR_0!$P:$Q,2,0),"")</f>
        <v/>
      </c>
      <c r="BE3" s="1" t="str">
        <f>IFERROR(VLOOKUP((BE$1-9)&amp;".YC",CFR_0!$P:$Q,2,0),"")</f>
        <v/>
      </c>
      <c r="BF3" s="1" t="str">
        <f>IFERROR(VLOOKUP((BF$1-9)&amp;".YC",CFR_0!$P:$Q,2,0),"")</f>
        <v/>
      </c>
      <c r="BG3" s="1" t="str">
        <f>IFERROR(VLOOKUP((BG$1-9)&amp;".YC",CFR_0!$P:$Q,2,0),"")</f>
        <v/>
      </c>
      <c r="BH3" s="1" t="str">
        <f>IFERROR(VLOOKUP((BH$1-9)&amp;".YC",CFR_0!$P:$Q,2,0),"")</f>
        <v/>
      </c>
      <c r="BI3" s="1" t="str">
        <f>IFERROR(VLOOKUP((BI$1-9)&amp;".YC",CFR_0!$P:$Q,2,0),"")</f>
        <v/>
      </c>
      <c r="BJ3" s="1" t="str">
        <f>IFERROR(VLOOKUP((BJ$1-9)&amp;".YC",CFR_0!$P:$Q,2,0),"")</f>
        <v/>
      </c>
      <c r="BK3" s="1" t="str">
        <f>IFERROR(VLOOKUP((BK$1-9)&amp;".YC",CFR_0!$P:$Q,2,0),"")</f>
        <v/>
      </c>
      <c r="BL3" s="1" t="str">
        <f>IFERROR(VLOOKUP((BL$1-9)&amp;".YC",CFR_0!$P:$Q,2,0),"")</f>
        <v/>
      </c>
      <c r="BM3" s="1" t="str">
        <f>IFERROR(VLOOKUP((BM$1-9)&amp;".YC",CFR_0!$P:$Q,2,0),"")</f>
        <v/>
      </c>
      <c r="BN3" s="1" t="str">
        <f>IFERROR(VLOOKUP((BN$1-9)&amp;".YC",CFR_0!$P:$Q,2,0),"")</f>
        <v/>
      </c>
      <c r="BO3" s="1" t="str">
        <f>IFERROR(VLOOKUP((BO$1-9)&amp;".YC",CFR_0!$P:$Q,2,0),"")</f>
        <v/>
      </c>
      <c r="BP3" s="1" t="str">
        <f>IFERROR(VLOOKUP((BP$1-9)&amp;".YC",CFR_0!$P:$Q,2,0),"")</f>
        <v/>
      </c>
      <c r="BQ3" s="1" t="str">
        <f>IFERROR(VLOOKUP((BQ$1-9)&amp;".YC",CFR_0!$P:$Q,2,0),"")</f>
        <v/>
      </c>
      <c r="BR3" s="1" t="str">
        <f>IFERROR(VLOOKUP((BR$1-9)&amp;".YC",CFR_0!$P:$Q,2,0),"")</f>
        <v/>
      </c>
      <c r="BS3" s="1" t="str">
        <f>IFERROR(VLOOKUP((BS$1-9)&amp;".YC",CFR_0!$P:$Q,2,0),"")</f>
        <v/>
      </c>
      <c r="BT3" s="1" t="str">
        <f>IFERROR(VLOOKUP((BT$1-9)&amp;".YC",CFR_0!$P:$Q,2,0),"")</f>
        <v/>
      </c>
      <c r="BU3" s="1" t="str">
        <f>IFERROR(VLOOKUP((BU$1-9)&amp;".YC",CFR_0!$P:$Q,2,0),"")</f>
        <v/>
      </c>
      <c r="BV3" s="1" t="str">
        <f>IFERROR(VLOOKUP((BV$1-9)&amp;".YC",CFR_0!$P:$Q,2,0),"")</f>
        <v/>
      </c>
      <c r="BW3" s="1" t="str">
        <f>IFERROR(VLOOKUP((BW$1-9)&amp;".YC",CFR_0!$P:$Q,2,0),"")</f>
        <v/>
      </c>
      <c r="BX3" s="1" t="str">
        <f>IFERROR(VLOOKUP((BX$1-9)&amp;".YC",CFR_0!$P:$Q,2,0),"")</f>
        <v/>
      </c>
      <c r="BY3" s="1" t="str">
        <f>IFERROR(VLOOKUP((BY$1-9)&amp;".YC",CFR_0!$P:$Q,2,0),"")</f>
        <v/>
      </c>
      <c r="BZ3" s="1" t="str">
        <f>IFERROR(VLOOKUP((BZ$1-9)&amp;".YC",CFR_0!$P:$Q,2,0),"")</f>
        <v/>
      </c>
      <c r="CA3" s="1" t="str">
        <f>IFERROR(VLOOKUP((CA$1-9)&amp;".YC",CFR_0!$P:$Q,2,0),"")</f>
        <v/>
      </c>
      <c r="CB3" s="1" t="str">
        <f>IFERROR(VLOOKUP((CB$1-9)&amp;".YC",CFR_0!$P:$Q,2,0),"")</f>
        <v/>
      </c>
      <c r="CC3" s="1" t="str">
        <f>IFERROR(VLOOKUP((CC$1-9)&amp;".YC",CFR_0!$P:$Q,2,0),"")</f>
        <v/>
      </c>
    </row>
    <row r="4" spans="1:81" ht="15" customHeight="1" x14ac:dyDescent="0.3">
      <c r="A4" s="131" t="s">
        <v>410</v>
      </c>
      <c r="B4" s="132"/>
      <c r="C4" s="377" t="str">
        <f>+IF(CFR_0!C4="","",CFR_0!C4)</f>
        <v/>
      </c>
      <c r="D4" s="378"/>
      <c r="E4" s="380" t="s">
        <v>428</v>
      </c>
      <c r="F4" s="381"/>
      <c r="G4" s="377" t="str">
        <f>+IF(CFR_0!G4="","",CFR_0!G4)</f>
        <v/>
      </c>
      <c r="H4" s="382"/>
      <c r="I4" s="85"/>
      <c r="J4" s="66"/>
      <c r="K4" s="67"/>
      <c r="L4" s="68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</row>
    <row r="5" spans="1:81" ht="15.75" customHeight="1" thickBot="1" x14ac:dyDescent="0.35">
      <c r="A5" s="133" t="s">
        <v>2</v>
      </c>
      <c r="B5" s="134"/>
      <c r="C5" s="365" t="str">
        <f>+IF(CFR_0!C5="","",IF(LEFT(CFR_0!C5,5) = "C1010", CFR_0!C6,CFR_0!C5))</f>
        <v/>
      </c>
      <c r="D5" s="366"/>
      <c r="E5" s="366"/>
      <c r="F5" s="366"/>
      <c r="G5" s="366"/>
      <c r="H5" s="367"/>
      <c r="I5" s="85"/>
      <c r="J5" s="424" t="s">
        <v>188</v>
      </c>
      <c r="K5" s="425"/>
      <c r="L5" s="426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</row>
    <row r="6" spans="1:81" ht="15.75" customHeight="1" thickBot="1" x14ac:dyDescent="0.35">
      <c r="A6" s="133" t="s">
        <v>257</v>
      </c>
      <c r="B6" s="134"/>
      <c r="C6" s="365"/>
      <c r="D6" s="366"/>
      <c r="E6" s="366"/>
      <c r="F6" s="366"/>
      <c r="G6" s="366"/>
      <c r="H6" s="367"/>
      <c r="I6" s="82"/>
      <c r="J6" s="362" t="s">
        <v>189</v>
      </c>
      <c r="K6" s="363"/>
      <c r="L6" s="364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</row>
    <row r="7" spans="1:81" ht="15" customHeight="1" x14ac:dyDescent="0.3">
      <c r="A7" s="45" t="s">
        <v>0</v>
      </c>
      <c r="B7" s="34"/>
      <c r="C7" s="34"/>
      <c r="D7" s="34"/>
      <c r="E7" s="34"/>
      <c r="F7" s="35"/>
      <c r="G7" s="43" t="s">
        <v>1</v>
      </c>
      <c r="H7" s="36"/>
      <c r="I7" s="86"/>
      <c r="J7" s="69"/>
      <c r="K7" s="70"/>
      <c r="L7" s="71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</row>
    <row r="8" spans="1:81" ht="15" customHeight="1" x14ac:dyDescent="0.3">
      <c r="A8" s="419" t="s">
        <v>180</v>
      </c>
      <c r="B8" s="420"/>
      <c r="C8" s="421" t="s">
        <v>182</v>
      </c>
      <c r="D8" s="422"/>
      <c r="E8" s="422"/>
      <c r="F8" s="423"/>
      <c r="G8" s="37" t="s">
        <v>114</v>
      </c>
      <c r="H8" s="38" t="s">
        <v>115</v>
      </c>
      <c r="I8" s="85"/>
      <c r="J8" s="72" t="s">
        <v>190</v>
      </c>
      <c r="K8" s="70"/>
      <c r="L8" s="71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</row>
    <row r="9" spans="1:81" ht="15" customHeight="1" x14ac:dyDescent="0.3">
      <c r="A9" s="368" t="s">
        <v>181</v>
      </c>
      <c r="B9" s="369"/>
      <c r="C9" s="41" t="s">
        <v>183</v>
      </c>
      <c r="D9" s="41" t="s">
        <v>184</v>
      </c>
      <c r="E9" s="41" t="s">
        <v>422</v>
      </c>
      <c r="F9" s="336"/>
      <c r="G9" s="118" t="s">
        <v>211</v>
      </c>
      <c r="H9" s="119" t="s">
        <v>211</v>
      </c>
      <c r="I9" s="87"/>
      <c r="J9" s="72" t="s">
        <v>191</v>
      </c>
      <c r="K9" s="70"/>
      <c r="L9" s="71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</row>
    <row r="10" spans="1:81" ht="15.75" customHeight="1" thickBot="1" x14ac:dyDescent="0.35">
      <c r="A10" s="370" t="str">
        <f>IF(CFR_0!A$10="","",CFR_0!A$10)</f>
        <v/>
      </c>
      <c r="B10" s="371"/>
      <c r="C10" s="322" t="str">
        <f>IF(CFR_0!C$10="","",CFR_0!C$10)</f>
        <v/>
      </c>
      <c r="D10" s="322" t="str">
        <f>IF(CFR_0!D$10="","",CFR_0!D$10)</f>
        <v/>
      </c>
      <c r="E10" s="322" t="str">
        <f>IF(CFR_0!E$10="","",CFR_0!E$10)</f>
        <v/>
      </c>
      <c r="F10" s="337"/>
      <c r="G10" s="202" t="str">
        <f>IF(CFR_0!G$10="","",CFR_0!G$10)</f>
        <v/>
      </c>
      <c r="H10" s="203" t="str">
        <f>IF(CFR_0!H$10="","",CFR_0!H$10)</f>
        <v/>
      </c>
      <c r="I10" s="87"/>
      <c r="J10" s="74" t="s">
        <v>192</v>
      </c>
      <c r="K10" s="75"/>
      <c r="L10" s="77" t="s">
        <v>195</v>
      </c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</row>
    <row r="11" spans="1:81" ht="15.75" customHeight="1" thickBot="1" x14ac:dyDescent="0.35">
      <c r="A11" s="137"/>
      <c r="B11" s="137"/>
      <c r="C11" s="138"/>
      <c r="D11" s="138"/>
      <c r="E11" s="138"/>
      <c r="F11" s="138"/>
      <c r="G11" s="139"/>
      <c r="H11" s="139"/>
      <c r="I11" s="87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</row>
    <row r="12" spans="1:81" x14ac:dyDescent="0.3">
      <c r="A12" s="126"/>
      <c r="B12" s="127"/>
      <c r="C12" s="127"/>
      <c r="D12" s="127"/>
      <c r="E12" s="127"/>
      <c r="F12" s="127"/>
      <c r="G12" s="127"/>
      <c r="H12" s="128" t="s">
        <v>287</v>
      </c>
      <c r="I12" s="181"/>
      <c r="J12" s="135" t="str">
        <f>IF(J17="","",J$16 &amp; "["&amp;J$17&amp;"]")</f>
        <v/>
      </c>
      <c r="K12" s="135" t="str">
        <f>IF(K17="","",K$16 &amp; "["&amp;K$17&amp;"]")</f>
        <v/>
      </c>
      <c r="L12" s="135" t="str">
        <f>IF(L17="","",L$16 &amp; "["&amp;L$17&amp;"]")</f>
        <v/>
      </c>
      <c r="M12" s="135" t="str">
        <f>IF(M17="","",M$16 &amp; "["&amp;M$17&amp;"]")</f>
        <v/>
      </c>
      <c r="N12" s="135" t="str">
        <f t="shared" ref="N12:AQ12" si="0">IF(N17="","",N$16 &amp; "["&amp;N$17&amp;"]")</f>
        <v/>
      </c>
      <c r="O12" s="135" t="str">
        <f t="shared" si="0"/>
        <v/>
      </c>
      <c r="P12" s="135" t="str">
        <f t="shared" si="0"/>
        <v/>
      </c>
      <c r="Q12" s="135" t="str">
        <f t="shared" si="0"/>
        <v/>
      </c>
      <c r="R12" s="135" t="str">
        <f t="shared" si="0"/>
        <v/>
      </c>
      <c r="S12" s="135" t="str">
        <f t="shared" si="0"/>
        <v/>
      </c>
      <c r="T12" s="135" t="str">
        <f t="shared" si="0"/>
        <v/>
      </c>
      <c r="U12" s="135" t="str">
        <f t="shared" si="0"/>
        <v/>
      </c>
      <c r="V12" s="135" t="str">
        <f t="shared" si="0"/>
        <v/>
      </c>
      <c r="W12" s="135" t="str">
        <f t="shared" si="0"/>
        <v/>
      </c>
      <c r="X12" s="135" t="str">
        <f t="shared" si="0"/>
        <v/>
      </c>
      <c r="Y12" s="135" t="str">
        <f t="shared" si="0"/>
        <v/>
      </c>
      <c r="Z12" s="135" t="str">
        <f t="shared" si="0"/>
        <v/>
      </c>
      <c r="AA12" s="135" t="str">
        <f t="shared" si="0"/>
        <v/>
      </c>
      <c r="AB12" s="135" t="str">
        <f t="shared" si="0"/>
        <v/>
      </c>
      <c r="AC12" s="135" t="str">
        <f t="shared" si="0"/>
        <v/>
      </c>
      <c r="AD12" s="135" t="str">
        <f t="shared" si="0"/>
        <v/>
      </c>
      <c r="AE12" s="135" t="str">
        <f t="shared" si="0"/>
        <v/>
      </c>
      <c r="AF12" s="135" t="str">
        <f t="shared" si="0"/>
        <v/>
      </c>
      <c r="AG12" s="135" t="str">
        <f t="shared" si="0"/>
        <v/>
      </c>
      <c r="AH12" s="135" t="str">
        <f t="shared" si="0"/>
        <v/>
      </c>
      <c r="AI12" s="135" t="str">
        <f t="shared" si="0"/>
        <v/>
      </c>
      <c r="AJ12" s="135" t="str">
        <f t="shared" si="0"/>
        <v/>
      </c>
      <c r="AK12" s="135" t="str">
        <f t="shared" si="0"/>
        <v/>
      </c>
      <c r="AL12" s="135" t="str">
        <f t="shared" si="0"/>
        <v/>
      </c>
      <c r="AM12" s="135" t="str">
        <f t="shared" si="0"/>
        <v/>
      </c>
      <c r="AN12" s="135" t="str">
        <f t="shared" si="0"/>
        <v/>
      </c>
      <c r="AO12" s="135" t="str">
        <f t="shared" si="0"/>
        <v/>
      </c>
      <c r="AP12" s="135" t="str">
        <f t="shared" si="0"/>
        <v/>
      </c>
      <c r="AQ12" s="135" t="str">
        <f t="shared" si="0"/>
        <v/>
      </c>
      <c r="AR12" s="135" t="str">
        <f t="shared" ref="AR12:BH12" si="1">IF(AR17="","",AR$16 &amp; "["&amp;AR$17&amp;"]")</f>
        <v/>
      </c>
      <c r="AS12" s="135" t="str">
        <f t="shared" si="1"/>
        <v/>
      </c>
      <c r="AT12" s="135" t="str">
        <f t="shared" si="1"/>
        <v/>
      </c>
      <c r="AU12" s="135" t="str">
        <f t="shared" si="1"/>
        <v/>
      </c>
      <c r="AV12" s="135" t="str">
        <f t="shared" si="1"/>
        <v/>
      </c>
      <c r="AW12" s="135" t="str">
        <f t="shared" si="1"/>
        <v/>
      </c>
      <c r="AX12" s="135" t="str">
        <f t="shared" si="1"/>
        <v/>
      </c>
      <c r="AY12" s="135" t="str">
        <f t="shared" si="1"/>
        <v/>
      </c>
      <c r="AZ12" s="135" t="str">
        <f t="shared" si="1"/>
        <v/>
      </c>
      <c r="BA12" s="135" t="str">
        <f t="shared" si="1"/>
        <v/>
      </c>
      <c r="BB12" s="135" t="str">
        <f t="shared" si="1"/>
        <v/>
      </c>
      <c r="BC12" s="135" t="str">
        <f t="shared" si="1"/>
        <v/>
      </c>
      <c r="BD12" s="135" t="str">
        <f t="shared" si="1"/>
        <v/>
      </c>
      <c r="BE12" s="135" t="str">
        <f t="shared" si="1"/>
        <v/>
      </c>
      <c r="BF12" s="135" t="str">
        <f t="shared" si="1"/>
        <v/>
      </c>
      <c r="BG12" s="135" t="str">
        <f t="shared" si="1"/>
        <v/>
      </c>
      <c r="BH12" s="135" t="str">
        <f t="shared" si="1"/>
        <v/>
      </c>
      <c r="BI12" s="135" t="str">
        <f t="shared" ref="BI12:BO12" si="2">IF(BI17="","",BI$16 &amp; "["&amp;BI$17&amp;"]")</f>
        <v/>
      </c>
      <c r="BJ12" s="135" t="str">
        <f t="shared" si="2"/>
        <v/>
      </c>
      <c r="BK12" s="135" t="str">
        <f t="shared" si="2"/>
        <v/>
      </c>
      <c r="BL12" s="135" t="str">
        <f t="shared" si="2"/>
        <v/>
      </c>
      <c r="BM12" s="135" t="str">
        <f t="shared" si="2"/>
        <v/>
      </c>
      <c r="BN12" s="135" t="str">
        <f t="shared" si="2"/>
        <v/>
      </c>
      <c r="BO12" s="135" t="str">
        <f t="shared" si="2"/>
        <v/>
      </c>
      <c r="BP12" s="135" t="str">
        <f>IF(BP17="","",BP$16 &amp; "["&amp;BP$17&amp;"]")</f>
        <v/>
      </c>
      <c r="BQ12" s="135" t="str">
        <f>IF(BQ17="","",BQ$16 &amp; "["&amp;BQ$17&amp;"]")</f>
        <v/>
      </c>
      <c r="BR12" s="135" t="str">
        <f>IF(BR17="","",BR$16 &amp; "["&amp;BR$17&amp;"]")</f>
        <v/>
      </c>
      <c r="BS12" s="135" t="str">
        <f>IF(BS17="","",BS$16 &amp; "["&amp;BS$17&amp;"]")</f>
        <v/>
      </c>
      <c r="BT12" s="135" t="str">
        <f t="shared" ref="BT12:CA12" si="3">IF(BT17="","",BT$16 &amp; "["&amp;BT$17&amp;"]")</f>
        <v/>
      </c>
      <c r="BU12" s="135" t="str">
        <f t="shared" si="3"/>
        <v/>
      </c>
      <c r="BV12" s="135" t="str">
        <f t="shared" si="3"/>
        <v/>
      </c>
      <c r="BW12" s="135" t="str">
        <f t="shared" si="3"/>
        <v/>
      </c>
      <c r="BX12" s="135" t="str">
        <f t="shared" si="3"/>
        <v/>
      </c>
      <c r="BY12" s="135" t="str">
        <f t="shared" si="3"/>
        <v/>
      </c>
      <c r="BZ12" s="135" t="str">
        <f t="shared" si="3"/>
        <v/>
      </c>
      <c r="CA12" s="135" t="str">
        <f t="shared" si="3"/>
        <v/>
      </c>
      <c r="CB12" s="135" t="str">
        <f t="shared" ref="CB12:CC12" si="4">IF(CB17="","",CB$16 &amp; "["&amp;CB$17&amp;"]")</f>
        <v/>
      </c>
      <c r="CC12" s="135" t="str">
        <f t="shared" si="4"/>
        <v/>
      </c>
    </row>
    <row r="13" spans="1:81" ht="12.75" customHeight="1" x14ac:dyDescent="0.3">
      <c r="A13" s="416" t="s">
        <v>116</v>
      </c>
      <c r="B13" s="418" t="s">
        <v>4</v>
      </c>
      <c r="C13" s="418"/>
      <c r="D13" s="418"/>
      <c r="E13" s="418"/>
      <c r="F13" s="418"/>
      <c r="G13" s="418"/>
      <c r="H13" s="417" t="s">
        <v>117</v>
      </c>
      <c r="I13" s="161">
        <v>0</v>
      </c>
      <c r="J13" s="135" t="str">
        <f>IF($J3="","",I$13+1)</f>
        <v/>
      </c>
      <c r="K13" s="135" t="str">
        <f>IF($J3="","",J$13+1)</f>
        <v/>
      </c>
      <c r="L13" s="135" t="str">
        <f>IF($J3="","",K$13+1)</f>
        <v/>
      </c>
      <c r="M13" s="135" t="str">
        <f>IF($J3="","",L$13+1)</f>
        <v/>
      </c>
      <c r="N13" s="135" t="str">
        <f t="shared" ref="N13:AQ13" si="5">IF($J3="","",M$13+1)</f>
        <v/>
      </c>
      <c r="O13" s="135" t="str">
        <f t="shared" si="5"/>
        <v/>
      </c>
      <c r="P13" s="135" t="str">
        <f t="shared" si="5"/>
        <v/>
      </c>
      <c r="Q13" s="135" t="str">
        <f t="shared" si="5"/>
        <v/>
      </c>
      <c r="R13" s="135" t="str">
        <f t="shared" si="5"/>
        <v/>
      </c>
      <c r="S13" s="135" t="str">
        <f t="shared" si="5"/>
        <v/>
      </c>
      <c r="T13" s="135" t="str">
        <f t="shared" si="5"/>
        <v/>
      </c>
      <c r="U13" s="135" t="str">
        <f t="shared" si="5"/>
        <v/>
      </c>
      <c r="V13" s="135" t="str">
        <f t="shared" si="5"/>
        <v/>
      </c>
      <c r="W13" s="135" t="str">
        <f t="shared" si="5"/>
        <v/>
      </c>
      <c r="X13" s="135" t="str">
        <f t="shared" si="5"/>
        <v/>
      </c>
      <c r="Y13" s="135" t="str">
        <f t="shared" si="5"/>
        <v/>
      </c>
      <c r="Z13" s="135" t="str">
        <f t="shared" si="5"/>
        <v/>
      </c>
      <c r="AA13" s="135" t="str">
        <f t="shared" si="5"/>
        <v/>
      </c>
      <c r="AB13" s="135" t="str">
        <f t="shared" si="5"/>
        <v/>
      </c>
      <c r="AC13" s="135" t="str">
        <f t="shared" si="5"/>
        <v/>
      </c>
      <c r="AD13" s="135" t="str">
        <f t="shared" si="5"/>
        <v/>
      </c>
      <c r="AE13" s="135" t="str">
        <f t="shared" si="5"/>
        <v/>
      </c>
      <c r="AF13" s="135" t="str">
        <f t="shared" si="5"/>
        <v/>
      </c>
      <c r="AG13" s="135" t="str">
        <f t="shared" si="5"/>
        <v/>
      </c>
      <c r="AH13" s="135" t="str">
        <f t="shared" si="5"/>
        <v/>
      </c>
      <c r="AI13" s="135" t="str">
        <f t="shared" si="5"/>
        <v/>
      </c>
      <c r="AJ13" s="135" t="str">
        <f t="shared" si="5"/>
        <v/>
      </c>
      <c r="AK13" s="135" t="str">
        <f t="shared" si="5"/>
        <v/>
      </c>
      <c r="AL13" s="135" t="str">
        <f t="shared" si="5"/>
        <v/>
      </c>
      <c r="AM13" s="135" t="str">
        <f t="shared" si="5"/>
        <v/>
      </c>
      <c r="AN13" s="135" t="str">
        <f t="shared" si="5"/>
        <v/>
      </c>
      <c r="AO13" s="135" t="str">
        <f t="shared" si="5"/>
        <v/>
      </c>
      <c r="AP13" s="135" t="str">
        <f t="shared" si="5"/>
        <v/>
      </c>
      <c r="AQ13" s="135" t="str">
        <f t="shared" si="5"/>
        <v/>
      </c>
      <c r="AR13" s="135" t="str">
        <f t="shared" ref="AR13:BH13" si="6">IF($J3="","",AQ$13+1)</f>
        <v/>
      </c>
      <c r="AS13" s="135" t="str">
        <f t="shared" si="6"/>
        <v/>
      </c>
      <c r="AT13" s="135" t="str">
        <f t="shared" si="6"/>
        <v/>
      </c>
      <c r="AU13" s="135" t="str">
        <f t="shared" si="6"/>
        <v/>
      </c>
      <c r="AV13" s="135" t="str">
        <f t="shared" si="6"/>
        <v/>
      </c>
      <c r="AW13" s="135" t="str">
        <f t="shared" si="6"/>
        <v/>
      </c>
      <c r="AX13" s="135" t="str">
        <f t="shared" si="6"/>
        <v/>
      </c>
      <c r="AY13" s="135" t="str">
        <f t="shared" si="6"/>
        <v/>
      </c>
      <c r="AZ13" s="135" t="str">
        <f t="shared" si="6"/>
        <v/>
      </c>
      <c r="BA13" s="135" t="str">
        <f t="shared" si="6"/>
        <v/>
      </c>
      <c r="BB13" s="135" t="str">
        <f t="shared" si="6"/>
        <v/>
      </c>
      <c r="BC13" s="135" t="str">
        <f t="shared" si="6"/>
        <v/>
      </c>
      <c r="BD13" s="135" t="str">
        <f t="shared" si="6"/>
        <v/>
      </c>
      <c r="BE13" s="135" t="str">
        <f t="shared" si="6"/>
        <v/>
      </c>
      <c r="BF13" s="135" t="str">
        <f t="shared" si="6"/>
        <v/>
      </c>
      <c r="BG13" s="135" t="str">
        <f t="shared" si="6"/>
        <v/>
      </c>
      <c r="BH13" s="135" t="str">
        <f t="shared" si="6"/>
        <v/>
      </c>
      <c r="BI13" s="135" t="str">
        <f t="shared" ref="BI13:BS13" si="7">IF($J3="","",BH$13+1)</f>
        <v/>
      </c>
      <c r="BJ13" s="135" t="str">
        <f t="shared" si="7"/>
        <v/>
      </c>
      <c r="BK13" s="135" t="str">
        <f t="shared" si="7"/>
        <v/>
      </c>
      <c r="BL13" s="135" t="str">
        <f t="shared" si="7"/>
        <v/>
      </c>
      <c r="BM13" s="135" t="str">
        <f t="shared" si="7"/>
        <v/>
      </c>
      <c r="BN13" s="135" t="str">
        <f t="shared" si="7"/>
        <v/>
      </c>
      <c r="BO13" s="135" t="str">
        <f t="shared" si="7"/>
        <v/>
      </c>
      <c r="BP13" s="135" t="str">
        <f t="shared" si="7"/>
        <v/>
      </c>
      <c r="BQ13" s="135" t="str">
        <f t="shared" si="7"/>
        <v/>
      </c>
      <c r="BR13" s="135" t="str">
        <f t="shared" si="7"/>
        <v/>
      </c>
      <c r="BS13" s="135" t="str">
        <f t="shared" si="7"/>
        <v/>
      </c>
      <c r="BT13" s="135" t="str">
        <f t="shared" ref="BT13" si="8">IF($J3="","",BS$13+1)</f>
        <v/>
      </c>
      <c r="BU13" s="135" t="str">
        <f t="shared" ref="BU13" si="9">IF($J3="","",BT$13+1)</f>
        <v/>
      </c>
      <c r="BV13" s="135" t="str">
        <f t="shared" ref="BV13" si="10">IF($J3="","",BU$13+1)</f>
        <v/>
      </c>
      <c r="BW13" s="135" t="str">
        <f t="shared" ref="BW13" si="11">IF($J3="","",BV$13+1)</f>
        <v/>
      </c>
      <c r="BX13" s="135" t="str">
        <f t="shared" ref="BX13" si="12">IF($J3="","",BW$13+1)</f>
        <v/>
      </c>
      <c r="BY13" s="135" t="str">
        <f t="shared" ref="BY13" si="13">IF($J3="","",BX$13+1)</f>
        <v/>
      </c>
      <c r="BZ13" s="135" t="str">
        <f t="shared" ref="BZ13" si="14">IF($J3="","",BY$13+1)</f>
        <v/>
      </c>
      <c r="CA13" s="135" t="str">
        <f t="shared" ref="CA13" si="15">IF($J3="","",BZ$13+1)</f>
        <v/>
      </c>
      <c r="CB13" s="135" t="str">
        <f t="shared" ref="CB13" si="16">IF($J3="","",CA$13+1)</f>
        <v/>
      </c>
      <c r="CC13" s="135" t="str">
        <f t="shared" ref="CC13" si="17">IF($J3="","",CB$13+1)</f>
        <v/>
      </c>
    </row>
    <row r="14" spans="1:81" x14ac:dyDescent="0.3">
      <c r="A14" s="416"/>
      <c r="B14" s="418" t="s">
        <v>5</v>
      </c>
      <c r="C14" s="418"/>
      <c r="D14" s="418"/>
      <c r="E14" s="418"/>
      <c r="F14" s="418"/>
      <c r="G14" s="418"/>
      <c r="H14" s="417"/>
      <c r="I14" s="161">
        <f>+Table!$B$1</f>
        <v>2</v>
      </c>
      <c r="J14" s="40" t="str">
        <f>IF(J$3="","",VLOOKUP(J$3,Table!$A:$M,$I14,0))</f>
        <v/>
      </c>
      <c r="K14" s="40" t="str">
        <f>IF(K$3="","",VLOOKUP(K$3,Table!$A:$M,$I14,0))</f>
        <v/>
      </c>
      <c r="L14" s="40" t="str">
        <f>IF(L$3="","",VLOOKUP(L$3,Table!$A:$M,$I14,0))</f>
        <v/>
      </c>
      <c r="M14" s="40" t="str">
        <f>IF(M$3="","",VLOOKUP(M$3,Table!$A:$M,$I14,0))</f>
        <v/>
      </c>
      <c r="N14" s="40" t="str">
        <f>IF(N$3="","",VLOOKUP(N$3,Table!$A:$M,$I14,0))</f>
        <v/>
      </c>
      <c r="O14" s="40" t="str">
        <f>IF(O$3="","",VLOOKUP(O$3,Table!$A:$M,$I14,0))</f>
        <v/>
      </c>
      <c r="P14" s="40" t="str">
        <f>IF(P$3="","",VLOOKUP(P$3,Table!$A:$M,$I14,0))</f>
        <v/>
      </c>
      <c r="Q14" s="40" t="str">
        <f>IF(Q$3="","",VLOOKUP(Q$3,Table!$A:$M,$I14,0))</f>
        <v/>
      </c>
      <c r="R14" s="40" t="str">
        <f>IF(R$3="","",VLOOKUP(R$3,Table!$A:$M,$I14,0))</f>
        <v/>
      </c>
      <c r="S14" s="40" t="str">
        <f>IF(S$3="","",VLOOKUP(S$3,Table!$A:$M,$I14,0))</f>
        <v/>
      </c>
      <c r="T14" s="40" t="str">
        <f>IF(T$3="","",VLOOKUP(T$3,Table!$A:$M,$I14,0))</f>
        <v/>
      </c>
      <c r="U14" s="40" t="str">
        <f>IF(U$3="","",VLOOKUP(U$3,Table!$A:$M,$I14,0))</f>
        <v/>
      </c>
      <c r="V14" s="40" t="str">
        <f>IF(V$3="","",VLOOKUP(V$3,Table!$A:$M,$I14,0))</f>
        <v/>
      </c>
      <c r="W14" s="40" t="str">
        <f>IF(W$3="","",VLOOKUP(W$3,Table!$A:$M,$I14,0))</f>
        <v/>
      </c>
      <c r="X14" s="40" t="str">
        <f>IF(X$3="","",VLOOKUP(X$3,Table!$A:$M,$I14,0))</f>
        <v/>
      </c>
      <c r="Y14" s="40" t="str">
        <f>IF(Y$3="","",VLOOKUP(Y$3,Table!$A:$M,$I14,0))</f>
        <v/>
      </c>
      <c r="Z14" s="40" t="str">
        <f>IF(Z$3="","",VLOOKUP(Z$3,Table!$A:$M,$I14,0))</f>
        <v/>
      </c>
      <c r="AA14" s="40" t="str">
        <f>IF(AA$3="","",VLOOKUP(AA$3,Table!$A:$M,$I14,0))</f>
        <v/>
      </c>
      <c r="AB14" s="40" t="str">
        <f>IF(AB$3="","",VLOOKUP(AB$3,Table!$A:$M,$I14,0))</f>
        <v/>
      </c>
      <c r="AC14" s="40" t="str">
        <f>IF(AC$3="","",VLOOKUP(AC$3,Table!$A:$M,$I14,0))</f>
        <v/>
      </c>
      <c r="AD14" s="40" t="str">
        <f>IF(AD$3="","",VLOOKUP(AD$3,Table!$A:$M,$I14,0))</f>
        <v/>
      </c>
      <c r="AE14" s="40" t="str">
        <f>IF(AE$3="","",VLOOKUP(AE$3,Table!$A:$M,$I14,0))</f>
        <v/>
      </c>
      <c r="AF14" s="40" t="str">
        <f>IF(AF$3="","",VLOOKUP(AF$3,Table!$A:$M,$I14,0))</f>
        <v/>
      </c>
      <c r="AG14" s="40" t="str">
        <f>IF(AG$3="","",VLOOKUP(AG$3,Table!$A:$M,$I14,0))</f>
        <v/>
      </c>
      <c r="AH14" s="40" t="str">
        <f>IF(AH$3="","",VLOOKUP(AH$3,Table!$A:$M,$I14,0))</f>
        <v/>
      </c>
      <c r="AI14" s="40" t="str">
        <f>IF(AI$3="","",VLOOKUP(AI$3,Table!$A:$M,$I14,0))</f>
        <v/>
      </c>
      <c r="AJ14" s="40" t="str">
        <f>IF(AJ$3="","",VLOOKUP(AJ$3,Table!$A:$M,$I14,0))</f>
        <v/>
      </c>
      <c r="AK14" s="40" t="str">
        <f>IF(AK$3="","",VLOOKUP(AK$3,Table!$A:$M,$I14,0))</f>
        <v/>
      </c>
      <c r="AL14" s="40" t="str">
        <f>IF(AL$3="","",VLOOKUP(AL$3,Table!$A:$M,$I14,0))</f>
        <v/>
      </c>
      <c r="AM14" s="40" t="str">
        <f>IF(AM$3="","",VLOOKUP(AM$3,Table!$A:$M,$I14,0))</f>
        <v/>
      </c>
      <c r="AN14" s="40" t="str">
        <f>IF(AN$3="","",VLOOKUP(AN$3,Table!$A:$M,$I14,0))</f>
        <v/>
      </c>
      <c r="AO14" s="40" t="str">
        <f>IF(AO$3="","",VLOOKUP(AO$3,Table!$A:$M,$I14,0))</f>
        <v/>
      </c>
      <c r="AP14" s="40" t="str">
        <f>IF(AP$3="","",VLOOKUP(AP$3,Table!$A:$M,$I14,0))</f>
        <v/>
      </c>
      <c r="AQ14" s="40" t="str">
        <f>IF(AQ$3="","",VLOOKUP(AQ$3,Table!$A:$M,$I14,0))</f>
        <v/>
      </c>
      <c r="AR14" s="40" t="str">
        <f>IF(AR$3="","",VLOOKUP(AR$3,Table!$A:$M,$I14,0))</f>
        <v/>
      </c>
      <c r="AS14" s="40" t="str">
        <f>IF(AS$3="","",VLOOKUP(AS$3,Table!$A:$M,$I14,0))</f>
        <v/>
      </c>
      <c r="AT14" s="40" t="str">
        <f>IF(AT$3="","",VLOOKUP(AT$3,Table!$A:$M,$I14,0))</f>
        <v/>
      </c>
      <c r="AU14" s="40" t="str">
        <f>IF(AU$3="","",VLOOKUP(AU$3,Table!$A:$M,$I14,0))</f>
        <v/>
      </c>
      <c r="AV14" s="40" t="str">
        <f>IF(AV$3="","",VLOOKUP(AV$3,Table!$A:$M,$I14,0))</f>
        <v/>
      </c>
      <c r="AW14" s="40" t="str">
        <f>IF(AW$3="","",VLOOKUP(AW$3,Table!$A:$M,$I14,0))</f>
        <v/>
      </c>
      <c r="AX14" s="40" t="str">
        <f>IF(AX$3="","",VLOOKUP(AX$3,Table!$A:$M,$I14,0))</f>
        <v/>
      </c>
      <c r="AY14" s="40" t="str">
        <f>IF(AY$3="","",VLOOKUP(AY$3,Table!$A:$M,$I14,0))</f>
        <v/>
      </c>
      <c r="AZ14" s="40" t="str">
        <f>IF(AZ$3="","",VLOOKUP(AZ$3,Table!$A:$M,$I14,0))</f>
        <v/>
      </c>
      <c r="BA14" s="40" t="str">
        <f>IF(BA$3="","",VLOOKUP(BA$3,Table!$A:$M,$I14,0))</f>
        <v/>
      </c>
      <c r="BB14" s="40" t="str">
        <f>IF(BB$3="","",VLOOKUP(BB$3,Table!$A:$M,$I14,0))</f>
        <v/>
      </c>
      <c r="BC14" s="40" t="str">
        <f>IF(BC$3="","",VLOOKUP(BC$3,Table!$A:$M,$I14,0))</f>
        <v/>
      </c>
      <c r="BD14" s="40" t="str">
        <f>IF(BD$3="","",VLOOKUP(BD$3,Table!$A:$M,$I14,0))</f>
        <v/>
      </c>
      <c r="BE14" s="40" t="str">
        <f>IF(BE$3="","",VLOOKUP(BE$3,Table!$A:$M,$I14,0))</f>
        <v/>
      </c>
      <c r="BF14" s="40" t="str">
        <f>IF(BF$3="","",VLOOKUP(BF$3,Table!$A:$M,$I14,0))</f>
        <v/>
      </c>
      <c r="BG14" s="40" t="str">
        <f>IF(BG$3="","",VLOOKUP(BG$3,Table!$A:$M,$I14,0))</f>
        <v/>
      </c>
      <c r="BH14" s="40" t="str">
        <f>IF(BH$3="","",VLOOKUP(BH$3,Table!$A:$M,$I14,0))</f>
        <v/>
      </c>
      <c r="BI14" s="40" t="str">
        <f>IF(BI$3="","",VLOOKUP(BI$3,Table!$A:$M,$I14,0))</f>
        <v/>
      </c>
      <c r="BJ14" s="40" t="str">
        <f>IF(BJ$3="","",VLOOKUP(BJ$3,Table!$A:$M,$I14,0))</f>
        <v/>
      </c>
      <c r="BK14" s="40" t="str">
        <f>IF(BK$3="","",VLOOKUP(BK$3,Table!$A:$M,$I14,0))</f>
        <v/>
      </c>
      <c r="BL14" s="40" t="str">
        <f>IF(BL$3="","",VLOOKUP(BL$3,Table!$A:$M,$I14,0))</f>
        <v/>
      </c>
      <c r="BM14" s="40" t="str">
        <f>IF(BM$3="","",VLOOKUP(BM$3,Table!$A:$M,$I14,0))</f>
        <v/>
      </c>
      <c r="BN14" s="40" t="str">
        <f>IF(BN$3="","",VLOOKUP(BN$3,Table!$A:$M,$I14,0))</f>
        <v/>
      </c>
      <c r="BO14" s="40" t="str">
        <f>IF(BO$3="","",VLOOKUP(BO$3,Table!$A:$M,$I14,0))</f>
        <v/>
      </c>
      <c r="BP14" s="40" t="str">
        <f>IF(BP$3="","",VLOOKUP(BP$3,Table!$A:$M,$I14,0))</f>
        <v/>
      </c>
      <c r="BQ14" s="40" t="str">
        <f>IF(BQ$3="","",VLOOKUP(BQ$3,Table!$A:$M,$I14,0))</f>
        <v/>
      </c>
      <c r="BR14" s="40" t="str">
        <f>IF(BR$3="","",VLOOKUP(BR$3,Table!$A:$M,$I14,0))</f>
        <v/>
      </c>
      <c r="BS14" s="40" t="str">
        <f>IF(BS$3="","",VLOOKUP(BS$3,Table!$A:$M,$I14,0))</f>
        <v/>
      </c>
      <c r="BT14" s="40" t="str">
        <f>IF(BT$3="","",VLOOKUP(BT$3,Table!$A:$M,$I14,0))</f>
        <v/>
      </c>
      <c r="BU14" s="40" t="str">
        <f>IF(BU$3="","",VLOOKUP(BU$3,Table!$A:$M,$I14,0))</f>
        <v/>
      </c>
      <c r="BV14" s="40" t="str">
        <f>IF(BV$3="","",VLOOKUP(BV$3,Table!$A:$M,$I14,0))</f>
        <v/>
      </c>
      <c r="BW14" s="40" t="str">
        <f>IF(BW$3="","",VLOOKUP(BW$3,Table!$A:$M,$I14,0))</f>
        <v/>
      </c>
      <c r="BX14" s="40" t="str">
        <f>IF(BX$3="","",VLOOKUP(BX$3,Table!$A:$M,$I14,0))</f>
        <v/>
      </c>
      <c r="BY14" s="40" t="str">
        <f>IF(BY$3="","",VLOOKUP(BY$3,Table!$A:$M,$I14,0))</f>
        <v/>
      </c>
      <c r="BZ14" s="40" t="str">
        <f>IF(BZ$3="","",VLOOKUP(BZ$3,Table!$A:$M,$I14,0))</f>
        <v/>
      </c>
      <c r="CA14" s="40" t="str">
        <f>IF(CA$3="","",VLOOKUP(CA$3,Table!$A:$M,$I14,0))</f>
        <v/>
      </c>
      <c r="CB14" s="40" t="str">
        <f>IF(CB$3="","",VLOOKUP(CB$3,Table!$A:$M,$I14,0))</f>
        <v/>
      </c>
      <c r="CC14" s="40" t="str">
        <f>IF(CC$3="","",VLOOKUP(CC$3,Table!$A:$M,$I14,0))</f>
        <v/>
      </c>
    </row>
    <row r="15" spans="1:81" x14ac:dyDescent="0.3">
      <c r="A15" s="157" t="s">
        <v>6</v>
      </c>
      <c r="B15" s="60"/>
      <c r="C15" s="60"/>
      <c r="D15" s="60"/>
      <c r="E15" s="60"/>
      <c r="F15" s="60"/>
      <c r="G15" s="60"/>
      <c r="H15" s="22"/>
      <c r="I15" s="162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</row>
    <row r="16" spans="1:81" x14ac:dyDescent="0.3">
      <c r="A16" s="53">
        <v>1</v>
      </c>
      <c r="B16" s="61" t="s">
        <v>7</v>
      </c>
      <c r="C16" s="60"/>
      <c r="D16" s="60"/>
      <c r="E16" s="60"/>
      <c r="F16" s="60"/>
      <c r="G16" s="62"/>
      <c r="H16" s="28" t="s">
        <v>19</v>
      </c>
      <c r="I16" s="162">
        <f>+Table!$D$1</f>
        <v>4</v>
      </c>
      <c r="J16" s="215" t="str">
        <f>IF(J$3="","",VLOOKUP(J$3,Table!$A:$M,$I16,0))</f>
        <v/>
      </c>
      <c r="K16" s="215" t="str">
        <f>IF(K$3="","",VLOOKUP(K$3,Table!$A:$M,$I16,0))</f>
        <v/>
      </c>
      <c r="L16" s="215" t="str">
        <f>IF(L$3="","",VLOOKUP(L$3,Table!$A:$M,$I16,0))</f>
        <v/>
      </c>
      <c r="M16" s="215" t="str">
        <f>IF(M$3="","",VLOOKUP(M$3,Table!$A:$M,$I16,0))</f>
        <v/>
      </c>
      <c r="N16" s="215" t="str">
        <f>IF(N$3="","",VLOOKUP(N$3,Table!$A:$M,$I16,0))</f>
        <v/>
      </c>
      <c r="O16" s="215" t="str">
        <f>IF(O$3="","",VLOOKUP(O$3,Table!$A:$M,$I16,0))</f>
        <v/>
      </c>
      <c r="P16" s="215" t="str">
        <f>IF(P$3="","",VLOOKUP(P$3,Table!$A:$M,$I16,0))</f>
        <v/>
      </c>
      <c r="Q16" s="215" t="str">
        <f>IF(Q$3="","",VLOOKUP(Q$3,Table!$A:$M,$I16,0))</f>
        <v/>
      </c>
      <c r="R16" s="215" t="str">
        <f>IF(R$3="","",VLOOKUP(R$3,Table!$A:$M,$I16,0))</f>
        <v/>
      </c>
      <c r="S16" s="215" t="str">
        <f>IF(S$3="","",VLOOKUP(S$3,Table!$A:$M,$I16,0))</f>
        <v/>
      </c>
      <c r="T16" s="215" t="str">
        <f>IF(T$3="","",VLOOKUP(T$3,Table!$A:$M,$I16,0))</f>
        <v/>
      </c>
      <c r="U16" s="215" t="str">
        <f>IF(U$3="","",VLOOKUP(U$3,Table!$A:$M,$I16,0))</f>
        <v/>
      </c>
      <c r="V16" s="215" t="str">
        <f>IF(V$3="","",VLOOKUP(V$3,Table!$A:$M,$I16,0))</f>
        <v/>
      </c>
      <c r="W16" s="215" t="str">
        <f>IF(W$3="","",VLOOKUP(W$3,Table!$A:$M,$I16,0))</f>
        <v/>
      </c>
      <c r="X16" s="215" t="str">
        <f>IF(X$3="","",VLOOKUP(X$3,Table!$A:$M,$I16,0))</f>
        <v/>
      </c>
      <c r="Y16" s="215" t="str">
        <f>IF(Y$3="","",VLOOKUP(Y$3,Table!$A:$M,$I16,0))</f>
        <v/>
      </c>
      <c r="Z16" s="215" t="str">
        <f>IF(Z$3="","",VLOOKUP(Z$3,Table!$A:$M,$I16,0))</f>
        <v/>
      </c>
      <c r="AA16" s="215" t="str">
        <f>IF(AA$3="","",VLOOKUP(AA$3,Table!$A:$M,$I16,0))</f>
        <v/>
      </c>
      <c r="AB16" s="215" t="str">
        <f>IF(AB$3="","",VLOOKUP(AB$3,Table!$A:$M,$I16,0))</f>
        <v/>
      </c>
      <c r="AC16" s="215" t="str">
        <f>IF(AC$3="","",VLOOKUP(AC$3,Table!$A:$M,$I16,0))</f>
        <v/>
      </c>
      <c r="AD16" s="215" t="str">
        <f>IF(AD$3="","",VLOOKUP(AD$3,Table!$A:$M,$I16,0))</f>
        <v/>
      </c>
      <c r="AE16" s="215" t="str">
        <f>IF(AE$3="","",VLOOKUP(AE$3,Table!$A:$M,$I16,0))</f>
        <v/>
      </c>
      <c r="AF16" s="215" t="str">
        <f>IF(AF$3="","",VLOOKUP(AF$3,Table!$A:$M,$I16,0))</f>
        <v/>
      </c>
      <c r="AG16" s="215" t="str">
        <f>IF(AG$3="","",VLOOKUP(AG$3,Table!$A:$M,$I16,0))</f>
        <v/>
      </c>
      <c r="AH16" s="215" t="str">
        <f>IF(AH$3="","",VLOOKUP(AH$3,Table!$A:$M,$I16,0))</f>
        <v/>
      </c>
      <c r="AI16" s="215" t="str">
        <f>IF(AI$3="","",VLOOKUP(AI$3,Table!$A:$M,$I16,0))</f>
        <v/>
      </c>
      <c r="AJ16" s="215" t="str">
        <f>IF(AJ$3="","",VLOOKUP(AJ$3,Table!$A:$M,$I16,0))</f>
        <v/>
      </c>
      <c r="AK16" s="215" t="str">
        <f>IF(AK$3="","",VLOOKUP(AK$3,Table!$A:$M,$I16,0))</f>
        <v/>
      </c>
      <c r="AL16" s="215" t="str">
        <f>IF(AL$3="","",VLOOKUP(AL$3,Table!$A:$M,$I16,0))</f>
        <v/>
      </c>
      <c r="AM16" s="215" t="str">
        <f>IF(AM$3="","",VLOOKUP(AM$3,Table!$A:$M,$I16,0))</f>
        <v/>
      </c>
      <c r="AN16" s="215" t="str">
        <f>IF(AN$3="","",VLOOKUP(AN$3,Table!$A:$M,$I16,0))</f>
        <v/>
      </c>
      <c r="AO16" s="215" t="str">
        <f>IF(AO$3="","",VLOOKUP(AO$3,Table!$A:$M,$I16,0))</f>
        <v/>
      </c>
      <c r="AP16" s="215" t="str">
        <f>IF(AP$3="","",VLOOKUP(AP$3,Table!$A:$M,$I16,0))</f>
        <v/>
      </c>
      <c r="AQ16" s="215" t="str">
        <f>IF(AQ$3="","",VLOOKUP(AQ$3,Table!$A:$M,$I16,0))</f>
        <v/>
      </c>
      <c r="AR16" s="215" t="str">
        <f>IF(AR$3="","",VLOOKUP(AR$3,Table!$A:$M,$I16,0))</f>
        <v/>
      </c>
      <c r="AS16" s="215" t="str">
        <f>IF(AS$3="","",VLOOKUP(AS$3,Table!$A:$M,$I16,0))</f>
        <v/>
      </c>
      <c r="AT16" s="215" t="str">
        <f>IF(AT$3="","",VLOOKUP(AT$3,Table!$A:$M,$I16,0))</f>
        <v/>
      </c>
      <c r="AU16" s="215" t="str">
        <f>IF(AU$3="","",VLOOKUP(AU$3,Table!$A:$M,$I16,0))</f>
        <v/>
      </c>
      <c r="AV16" s="215" t="str">
        <f>IF(AV$3="","",VLOOKUP(AV$3,Table!$A:$M,$I16,0))</f>
        <v/>
      </c>
      <c r="AW16" s="215" t="str">
        <f>IF(AW$3="","",VLOOKUP(AW$3,Table!$A:$M,$I16,0))</f>
        <v/>
      </c>
      <c r="AX16" s="215" t="str">
        <f>IF(AX$3="","",VLOOKUP(AX$3,Table!$A:$M,$I16,0))</f>
        <v/>
      </c>
      <c r="AY16" s="215" t="str">
        <f>IF(AY$3="","",VLOOKUP(AY$3,Table!$A:$M,$I16,0))</f>
        <v/>
      </c>
      <c r="AZ16" s="215" t="str">
        <f>IF(AZ$3="","",VLOOKUP(AZ$3,Table!$A:$M,$I16,0))</f>
        <v/>
      </c>
      <c r="BA16" s="215" t="str">
        <f>IF(BA$3="","",VLOOKUP(BA$3,Table!$A:$M,$I16,0))</f>
        <v/>
      </c>
      <c r="BB16" s="215" t="str">
        <f>IF(BB$3="","",VLOOKUP(BB$3,Table!$A:$M,$I16,0))</f>
        <v/>
      </c>
      <c r="BC16" s="215" t="str">
        <f>IF(BC$3="","",VLOOKUP(BC$3,Table!$A:$M,$I16,0))</f>
        <v/>
      </c>
      <c r="BD16" s="215" t="str">
        <f>IF(BD$3="","",VLOOKUP(BD$3,Table!$A:$M,$I16,0))</f>
        <v/>
      </c>
      <c r="BE16" s="215" t="str">
        <f>IF(BE$3="","",VLOOKUP(BE$3,Table!$A:$M,$I16,0))</f>
        <v/>
      </c>
      <c r="BF16" s="215" t="str">
        <f>IF(BF$3="","",VLOOKUP(BF$3,Table!$A:$M,$I16,0))</f>
        <v/>
      </c>
      <c r="BG16" s="215" t="str">
        <f>IF(BG$3="","",VLOOKUP(BG$3,Table!$A:$M,$I16,0))</f>
        <v/>
      </c>
      <c r="BH16" s="215" t="str">
        <f>IF(BH$3="","",VLOOKUP(BH$3,Table!$A:$M,$I16,0))</f>
        <v/>
      </c>
      <c r="BI16" s="304" t="str">
        <f>IF(BI$3="","",VLOOKUP(BI$3,Table!$A:$M,$I16,0))</f>
        <v/>
      </c>
      <c r="BJ16" s="304" t="str">
        <f>IF(BJ$3="","",VLOOKUP(BJ$3,Table!$A:$M,$I16,0))</f>
        <v/>
      </c>
      <c r="BK16" s="304" t="str">
        <f>IF(BK$3="","",VLOOKUP(BK$3,Table!$A:$M,$I16,0))</f>
        <v/>
      </c>
      <c r="BL16" s="304" t="str">
        <f>IF(BL$3="","",VLOOKUP(BL$3,Table!$A:$M,$I16,0))</f>
        <v/>
      </c>
      <c r="BM16" s="304" t="str">
        <f>IF(BM$3="","",VLOOKUP(BM$3,Table!$A:$M,$I16,0))</f>
        <v/>
      </c>
      <c r="BN16" s="304" t="str">
        <f>IF(BN$3="","",VLOOKUP(BN$3,Table!$A:$M,$I16,0))</f>
        <v/>
      </c>
      <c r="BO16" s="304" t="str">
        <f>IF(BO$3="","",VLOOKUP(BO$3,Table!$A:$M,$I16,0))</f>
        <v/>
      </c>
      <c r="BP16" s="304" t="str">
        <f>IF(BP$3="","",VLOOKUP(BP$3,Table!$A:$M,$I16,0))</f>
        <v/>
      </c>
      <c r="BQ16" s="304" t="str">
        <f>IF(BQ$3="","",VLOOKUP(BQ$3,Table!$A:$M,$I16,0))</f>
        <v/>
      </c>
      <c r="BR16" s="304" t="str">
        <f>IF(BR$3="","",VLOOKUP(BR$3,Table!$A:$M,$I16,0))</f>
        <v/>
      </c>
      <c r="BS16" s="304" t="str">
        <f>IF(BS$3="","",VLOOKUP(BS$3,Table!$A:$M,$I16,0))</f>
        <v/>
      </c>
      <c r="BT16" s="325" t="str">
        <f>IF(BT$3="","",VLOOKUP(BT$3,Table!$A:$M,$I16,0))</f>
        <v/>
      </c>
      <c r="BU16" s="325" t="str">
        <f>IF(BU$3="","",VLOOKUP(BU$3,Table!$A:$M,$I16,0))</f>
        <v/>
      </c>
      <c r="BV16" s="325" t="str">
        <f>IF(BV$3="","",VLOOKUP(BV$3,Table!$A:$M,$I16,0))</f>
        <v/>
      </c>
      <c r="BW16" s="325" t="str">
        <f>IF(BW$3="","",VLOOKUP(BW$3,Table!$A:$M,$I16,0))</f>
        <v/>
      </c>
      <c r="BX16" s="325" t="str">
        <f>IF(BX$3="","",VLOOKUP(BX$3,Table!$A:$M,$I16,0))</f>
        <v/>
      </c>
      <c r="BY16" s="325" t="str">
        <f>IF(BY$3="","",VLOOKUP(BY$3,Table!$A:$M,$I16,0))</f>
        <v/>
      </c>
      <c r="BZ16" s="325" t="str">
        <f>IF(BZ$3="","",VLOOKUP(BZ$3,Table!$A:$M,$I16,0))</f>
        <v/>
      </c>
      <c r="CA16" s="325" t="str">
        <f>IF(CA$3="","",VLOOKUP(CA$3,Table!$A:$M,$I16,0))</f>
        <v/>
      </c>
      <c r="CB16" s="325" t="str">
        <f>IF(CB$3="","",VLOOKUP(CB$3,Table!$A:$M,$I16,0))</f>
        <v/>
      </c>
      <c r="CC16" s="325" t="str">
        <f>IF(CC$3="","",VLOOKUP(CC$3,Table!$A:$M,$I16,0))</f>
        <v/>
      </c>
    </row>
    <row r="17" spans="1:81" x14ac:dyDescent="0.3">
      <c r="A17" s="53">
        <f t="shared" ref="A17:A22" si="18">+A16+1</f>
        <v>2</v>
      </c>
      <c r="B17" s="61" t="s">
        <v>187</v>
      </c>
      <c r="C17" s="60"/>
      <c r="D17" s="60"/>
      <c r="E17" s="60"/>
      <c r="F17" s="60"/>
      <c r="G17" s="62"/>
      <c r="H17" s="28" t="s">
        <v>20</v>
      </c>
      <c r="I17" s="162">
        <f>+Table!$C$1</f>
        <v>3</v>
      </c>
      <c r="J17" s="215" t="str">
        <f>IF(J$3="","",VLOOKUP(J$3,Table!$A:$M,$I17,0))</f>
        <v/>
      </c>
      <c r="K17" s="215" t="str">
        <f>IF(K$3="","",VLOOKUP(K$3,Table!$A:$M,$I17,0))</f>
        <v/>
      </c>
      <c r="L17" s="215" t="str">
        <f>IF(L$3="","",VLOOKUP(L$3,Table!$A:$M,$I17,0))</f>
        <v/>
      </c>
      <c r="M17" s="215" t="str">
        <f>IF(M$3="","",VLOOKUP(M$3,Table!$A:$M,$I17,0))</f>
        <v/>
      </c>
      <c r="N17" s="215" t="str">
        <f>IF(N$3="","",VLOOKUP(N$3,Table!$A:$M,$I17,0))</f>
        <v/>
      </c>
      <c r="O17" s="215" t="str">
        <f>IF(O$3="","",VLOOKUP(O$3,Table!$A:$M,$I17,0))</f>
        <v/>
      </c>
      <c r="P17" s="215" t="str">
        <f>IF(P$3="","",VLOOKUP(P$3,Table!$A:$M,$I17,0))</f>
        <v/>
      </c>
      <c r="Q17" s="215" t="str">
        <f>IF(Q$3="","",VLOOKUP(Q$3,Table!$A:$M,$I17,0))</f>
        <v/>
      </c>
      <c r="R17" s="215" t="str">
        <f>IF(R$3="","",VLOOKUP(R$3,Table!$A:$M,$I17,0))</f>
        <v/>
      </c>
      <c r="S17" s="215" t="str">
        <f>IF(S$3="","",VLOOKUP(S$3,Table!$A:$M,$I17,0))</f>
        <v/>
      </c>
      <c r="T17" s="215" t="str">
        <f>IF(T$3="","",VLOOKUP(T$3,Table!$A:$M,$I17,0))</f>
        <v/>
      </c>
      <c r="U17" s="215" t="str">
        <f>IF(U$3="","",VLOOKUP(U$3,Table!$A:$M,$I17,0))</f>
        <v/>
      </c>
      <c r="V17" s="215" t="str">
        <f>IF(V$3="","",VLOOKUP(V$3,Table!$A:$M,$I17,0))</f>
        <v/>
      </c>
      <c r="W17" s="215" t="str">
        <f>IF(W$3="","",VLOOKUP(W$3,Table!$A:$M,$I17,0))</f>
        <v/>
      </c>
      <c r="X17" s="215" t="str">
        <f>IF(X$3="","",VLOOKUP(X$3,Table!$A:$M,$I17,0))</f>
        <v/>
      </c>
      <c r="Y17" s="215" t="str">
        <f>IF(Y$3="","",VLOOKUP(Y$3,Table!$A:$M,$I17,0))</f>
        <v/>
      </c>
      <c r="Z17" s="215" t="str">
        <f>IF(Z$3="","",VLOOKUP(Z$3,Table!$A:$M,$I17,0))</f>
        <v/>
      </c>
      <c r="AA17" s="215" t="str">
        <f>IF(AA$3="","",VLOOKUP(AA$3,Table!$A:$M,$I17,0))</f>
        <v/>
      </c>
      <c r="AB17" s="215" t="str">
        <f>IF(AB$3="","",VLOOKUP(AB$3,Table!$A:$M,$I17,0))</f>
        <v/>
      </c>
      <c r="AC17" s="215" t="str">
        <f>IF(AC$3="","",VLOOKUP(AC$3,Table!$A:$M,$I17,0))</f>
        <v/>
      </c>
      <c r="AD17" s="215" t="str">
        <f>IF(AD$3="","",VLOOKUP(AD$3,Table!$A:$M,$I17,0))</f>
        <v/>
      </c>
      <c r="AE17" s="215" t="str">
        <f>IF(AE$3="","",VLOOKUP(AE$3,Table!$A:$M,$I17,0))</f>
        <v/>
      </c>
      <c r="AF17" s="215" t="str">
        <f>IF(AF$3="","",VLOOKUP(AF$3,Table!$A:$M,$I17,0))</f>
        <v/>
      </c>
      <c r="AG17" s="215" t="str">
        <f>IF(AG$3="","",VLOOKUP(AG$3,Table!$A:$M,$I17,0))</f>
        <v/>
      </c>
      <c r="AH17" s="215" t="str">
        <f>IF(AH$3="","",VLOOKUP(AH$3,Table!$A:$M,$I17,0))</f>
        <v/>
      </c>
      <c r="AI17" s="215" t="str">
        <f>IF(AI$3="","",VLOOKUP(AI$3,Table!$A:$M,$I17,0))</f>
        <v/>
      </c>
      <c r="AJ17" s="215" t="str">
        <f>IF(AJ$3="","",VLOOKUP(AJ$3,Table!$A:$M,$I17,0))</f>
        <v/>
      </c>
      <c r="AK17" s="215" t="str">
        <f>IF(AK$3="","",VLOOKUP(AK$3,Table!$A:$M,$I17,0))</f>
        <v/>
      </c>
      <c r="AL17" s="215" t="str">
        <f>IF(AL$3="","",VLOOKUP(AL$3,Table!$A:$M,$I17,0))</f>
        <v/>
      </c>
      <c r="AM17" s="215" t="str">
        <f>IF(AM$3="","",VLOOKUP(AM$3,Table!$A:$M,$I17,0))</f>
        <v/>
      </c>
      <c r="AN17" s="215" t="str">
        <f>IF(AN$3="","",VLOOKUP(AN$3,Table!$A:$M,$I17,0))</f>
        <v/>
      </c>
      <c r="AO17" s="215" t="str">
        <f>IF(AO$3="","",VLOOKUP(AO$3,Table!$A:$M,$I17,0))</f>
        <v/>
      </c>
      <c r="AP17" s="215" t="str">
        <f>IF(AP$3="","",VLOOKUP(AP$3,Table!$A:$M,$I17,0))</f>
        <v/>
      </c>
      <c r="AQ17" s="215" t="str">
        <f>IF(AQ$3="","",VLOOKUP(AQ$3,Table!$A:$M,$I17,0))</f>
        <v/>
      </c>
      <c r="AR17" s="215" t="str">
        <f>IF(AR$3="","",VLOOKUP(AR$3,Table!$A:$M,$I17,0))</f>
        <v/>
      </c>
      <c r="AS17" s="215" t="str">
        <f>IF(AS$3="","",VLOOKUP(AS$3,Table!$A:$M,$I17,0))</f>
        <v/>
      </c>
      <c r="AT17" s="215" t="str">
        <f>IF(AT$3="","",VLOOKUP(AT$3,Table!$A:$M,$I17,0))</f>
        <v/>
      </c>
      <c r="AU17" s="215" t="str">
        <f>IF(AU$3="","",VLOOKUP(AU$3,Table!$A:$M,$I17,0))</f>
        <v/>
      </c>
      <c r="AV17" s="215" t="str">
        <f>IF(AV$3="","",VLOOKUP(AV$3,Table!$A:$M,$I17,0))</f>
        <v/>
      </c>
      <c r="AW17" s="215" t="str">
        <f>IF(AW$3="","",VLOOKUP(AW$3,Table!$A:$M,$I17,0))</f>
        <v/>
      </c>
      <c r="AX17" s="215" t="str">
        <f>IF(AX$3="","",VLOOKUP(AX$3,Table!$A:$M,$I17,0))</f>
        <v/>
      </c>
      <c r="AY17" s="215" t="str">
        <f>IF(AY$3="","",VLOOKUP(AY$3,Table!$A:$M,$I17,0))</f>
        <v/>
      </c>
      <c r="AZ17" s="215" t="str">
        <f>IF(AZ$3="","",VLOOKUP(AZ$3,Table!$A:$M,$I17,0))</f>
        <v/>
      </c>
      <c r="BA17" s="215" t="str">
        <f>IF(BA$3="","",VLOOKUP(BA$3,Table!$A:$M,$I17,0))</f>
        <v/>
      </c>
      <c r="BB17" s="215" t="str">
        <f>IF(BB$3="","",VLOOKUP(BB$3,Table!$A:$M,$I17,0))</f>
        <v/>
      </c>
      <c r="BC17" s="215" t="str">
        <f>IF(BC$3="","",VLOOKUP(BC$3,Table!$A:$M,$I17,0))</f>
        <v/>
      </c>
      <c r="BD17" s="215" t="str">
        <f>IF(BD$3="","",VLOOKUP(BD$3,Table!$A:$M,$I17,0))</f>
        <v/>
      </c>
      <c r="BE17" s="215" t="str">
        <f>IF(BE$3="","",VLOOKUP(BE$3,Table!$A:$M,$I17,0))</f>
        <v/>
      </c>
      <c r="BF17" s="215" t="str">
        <f>IF(BF$3="","",VLOOKUP(BF$3,Table!$A:$M,$I17,0))</f>
        <v/>
      </c>
      <c r="BG17" s="215" t="str">
        <f>IF(BG$3="","",VLOOKUP(BG$3,Table!$A:$M,$I17,0))</f>
        <v/>
      </c>
      <c r="BH17" s="215" t="str">
        <f>IF(BH$3="","",VLOOKUP(BH$3,Table!$A:$M,$I17,0))</f>
        <v/>
      </c>
      <c r="BI17" s="304" t="str">
        <f>IF(BI$3="","",VLOOKUP(BI$3,Table!$A:$M,$I17,0))</f>
        <v/>
      </c>
      <c r="BJ17" s="304" t="str">
        <f>IF(BJ$3="","",VLOOKUP(BJ$3,Table!$A:$M,$I17,0))</f>
        <v/>
      </c>
      <c r="BK17" s="304" t="str">
        <f>IF(BK$3="","",VLOOKUP(BK$3,Table!$A:$M,$I17,0))</f>
        <v/>
      </c>
      <c r="BL17" s="304" t="str">
        <f>IF(BL$3="","",VLOOKUP(BL$3,Table!$A:$M,$I17,0))</f>
        <v/>
      </c>
      <c r="BM17" s="304" t="str">
        <f>IF(BM$3="","",VLOOKUP(BM$3,Table!$A:$M,$I17,0))</f>
        <v/>
      </c>
      <c r="BN17" s="304" t="str">
        <f>IF(BN$3="","",VLOOKUP(BN$3,Table!$A:$M,$I17,0))</f>
        <v/>
      </c>
      <c r="BO17" s="304" t="str">
        <f>IF(BO$3="","",VLOOKUP(BO$3,Table!$A:$M,$I17,0))</f>
        <v/>
      </c>
      <c r="BP17" s="304" t="str">
        <f>IF(BP$3="","",VLOOKUP(BP$3,Table!$A:$M,$I17,0))</f>
        <v/>
      </c>
      <c r="BQ17" s="304" t="str">
        <f>IF(BQ$3="","",VLOOKUP(BQ$3,Table!$A:$M,$I17,0))</f>
        <v/>
      </c>
      <c r="BR17" s="304" t="str">
        <f>IF(BR$3="","",VLOOKUP(BR$3,Table!$A:$M,$I17,0))</f>
        <v/>
      </c>
      <c r="BS17" s="304" t="str">
        <f>IF(BS$3="","",VLOOKUP(BS$3,Table!$A:$M,$I17,0))</f>
        <v/>
      </c>
      <c r="BT17" s="325" t="str">
        <f>IF(BT$3="","",VLOOKUP(BT$3,Table!$A:$M,$I17,0))</f>
        <v/>
      </c>
      <c r="BU17" s="325" t="str">
        <f>IF(BU$3="","",VLOOKUP(BU$3,Table!$A:$M,$I17,0))</f>
        <v/>
      </c>
      <c r="BV17" s="325" t="str">
        <f>IF(BV$3="","",VLOOKUP(BV$3,Table!$A:$M,$I17,0))</f>
        <v/>
      </c>
      <c r="BW17" s="325" t="str">
        <f>IF(BW$3="","",VLOOKUP(BW$3,Table!$A:$M,$I17,0))</f>
        <v/>
      </c>
      <c r="BX17" s="325" t="str">
        <f>IF(BX$3="","",VLOOKUP(BX$3,Table!$A:$M,$I17,0))</f>
        <v/>
      </c>
      <c r="BY17" s="325" t="str">
        <f>IF(BY$3="","",VLOOKUP(BY$3,Table!$A:$M,$I17,0))</f>
        <v/>
      </c>
      <c r="BZ17" s="325" t="str">
        <f>IF(BZ$3="","",VLOOKUP(BZ$3,Table!$A:$M,$I17,0))</f>
        <v/>
      </c>
      <c r="CA17" s="325" t="str">
        <f>IF(CA$3="","",VLOOKUP(CA$3,Table!$A:$M,$I17,0))</f>
        <v/>
      </c>
      <c r="CB17" s="325" t="str">
        <f>IF(CB$3="","",VLOOKUP(CB$3,Table!$A:$M,$I17,0))</f>
        <v/>
      </c>
      <c r="CC17" s="325" t="str">
        <f>IF(CC$3="","",VLOOKUP(CC$3,Table!$A:$M,$I17,0))</f>
        <v/>
      </c>
    </row>
    <row r="18" spans="1:81" x14ac:dyDescent="0.3">
      <c r="A18" s="53">
        <f t="shared" si="18"/>
        <v>3</v>
      </c>
      <c r="B18" s="61" t="s">
        <v>254</v>
      </c>
      <c r="C18" s="60"/>
      <c r="D18" s="60"/>
      <c r="E18" s="60"/>
      <c r="F18" s="60"/>
      <c r="G18" s="62"/>
      <c r="H18" s="149" t="s">
        <v>256</v>
      </c>
      <c r="I18" s="162">
        <f>+Table!$L$1</f>
        <v>12</v>
      </c>
      <c r="J18" s="215" t="str">
        <f>IF(J$3="","",VLOOKUP(J$3,Table!$A:$M,$I18,0))</f>
        <v/>
      </c>
      <c r="K18" s="215" t="str">
        <f>IF(K$3="","",VLOOKUP(K$3,Table!$A:$M,$I18,0))</f>
        <v/>
      </c>
      <c r="L18" s="215" t="str">
        <f>IF(L$3="","",VLOOKUP(L$3,Table!$A:$M,$I18,0))</f>
        <v/>
      </c>
      <c r="M18" s="215" t="str">
        <f>IF(M$3="","",VLOOKUP(M$3,Table!$A:$M,$I18,0))</f>
        <v/>
      </c>
      <c r="N18" s="215" t="str">
        <f>IF(N$3="","",VLOOKUP(N$3,Table!$A:$M,$I18,0))</f>
        <v/>
      </c>
      <c r="O18" s="215" t="str">
        <f>IF(O$3="","",VLOOKUP(O$3,Table!$A:$M,$I18,0))</f>
        <v/>
      </c>
      <c r="P18" s="215" t="str">
        <f>IF(P$3="","",VLOOKUP(P$3,Table!$A:$M,$I18,0))</f>
        <v/>
      </c>
      <c r="Q18" s="215" t="str">
        <f>IF(Q$3="","",VLOOKUP(Q$3,Table!$A:$M,$I18,0))</f>
        <v/>
      </c>
      <c r="R18" s="215" t="str">
        <f>IF(R$3="","",VLOOKUP(R$3,Table!$A:$M,$I18,0))</f>
        <v/>
      </c>
      <c r="S18" s="215" t="str">
        <f>IF(S$3="","",VLOOKUP(S$3,Table!$A:$M,$I18,0))</f>
        <v/>
      </c>
      <c r="T18" s="215" t="str">
        <f>IF(T$3="","",VLOOKUP(T$3,Table!$A:$M,$I18,0))</f>
        <v/>
      </c>
      <c r="U18" s="215" t="str">
        <f>IF(U$3="","",VLOOKUP(U$3,Table!$A:$M,$I18,0))</f>
        <v/>
      </c>
      <c r="V18" s="215" t="str">
        <f>IF(V$3="","",VLOOKUP(V$3,Table!$A:$M,$I18,0))</f>
        <v/>
      </c>
      <c r="W18" s="215" t="str">
        <f>IF(W$3="","",VLOOKUP(W$3,Table!$A:$M,$I18,0))</f>
        <v/>
      </c>
      <c r="X18" s="215" t="str">
        <f>IF(X$3="","",VLOOKUP(X$3,Table!$A:$M,$I18,0))</f>
        <v/>
      </c>
      <c r="Y18" s="215" t="str">
        <f>IF(Y$3="","",VLOOKUP(Y$3,Table!$A:$M,$I18,0))</f>
        <v/>
      </c>
      <c r="Z18" s="215" t="str">
        <f>IF(Z$3="","",VLOOKUP(Z$3,Table!$A:$M,$I18,0))</f>
        <v/>
      </c>
      <c r="AA18" s="215" t="str">
        <f>IF(AA$3="","",VLOOKUP(AA$3,Table!$A:$M,$I18,0))</f>
        <v/>
      </c>
      <c r="AB18" s="215" t="str">
        <f>IF(AB$3="","",VLOOKUP(AB$3,Table!$A:$M,$I18,0))</f>
        <v/>
      </c>
      <c r="AC18" s="215" t="str">
        <f>IF(AC$3="","",VLOOKUP(AC$3,Table!$A:$M,$I18,0))</f>
        <v/>
      </c>
      <c r="AD18" s="215" t="str">
        <f>IF(AD$3="","",VLOOKUP(AD$3,Table!$A:$M,$I18,0))</f>
        <v/>
      </c>
      <c r="AE18" s="215" t="str">
        <f>IF(AE$3="","",VLOOKUP(AE$3,Table!$A:$M,$I18,0))</f>
        <v/>
      </c>
      <c r="AF18" s="215" t="str">
        <f>IF(AF$3="","",VLOOKUP(AF$3,Table!$A:$M,$I18,0))</f>
        <v/>
      </c>
      <c r="AG18" s="215" t="str">
        <f>IF(AG$3="","",VLOOKUP(AG$3,Table!$A:$M,$I18,0))</f>
        <v/>
      </c>
      <c r="AH18" s="215" t="str">
        <f>IF(AH$3="","",VLOOKUP(AH$3,Table!$A:$M,$I18,0))</f>
        <v/>
      </c>
      <c r="AI18" s="215" t="str">
        <f>IF(AI$3="","",VLOOKUP(AI$3,Table!$A:$M,$I18,0))</f>
        <v/>
      </c>
      <c r="AJ18" s="215" t="str">
        <f>IF(AJ$3="","",VLOOKUP(AJ$3,Table!$A:$M,$I18,0))</f>
        <v/>
      </c>
      <c r="AK18" s="215" t="str">
        <f>IF(AK$3="","",VLOOKUP(AK$3,Table!$A:$M,$I18,0))</f>
        <v/>
      </c>
      <c r="AL18" s="215" t="str">
        <f>IF(AL$3="","",VLOOKUP(AL$3,Table!$A:$M,$I18,0))</f>
        <v/>
      </c>
      <c r="AM18" s="215" t="str">
        <f>IF(AM$3="","",VLOOKUP(AM$3,Table!$A:$M,$I18,0))</f>
        <v/>
      </c>
      <c r="AN18" s="215" t="str">
        <f>IF(AN$3="","",VLOOKUP(AN$3,Table!$A:$M,$I18,0))</f>
        <v/>
      </c>
      <c r="AO18" s="215" t="str">
        <f>IF(AO$3="","",VLOOKUP(AO$3,Table!$A:$M,$I18,0))</f>
        <v/>
      </c>
      <c r="AP18" s="215" t="str">
        <f>IF(AP$3="","",VLOOKUP(AP$3,Table!$A:$M,$I18,0))</f>
        <v/>
      </c>
      <c r="AQ18" s="215" t="str">
        <f>IF(AQ$3="","",VLOOKUP(AQ$3,Table!$A:$M,$I18,0))</f>
        <v/>
      </c>
      <c r="AR18" s="215" t="str">
        <f>IF(AR$3="","",VLOOKUP(AR$3,Table!$A:$M,$I18,0))</f>
        <v/>
      </c>
      <c r="AS18" s="215" t="str">
        <f>IF(AS$3="","",VLOOKUP(AS$3,Table!$A:$M,$I18,0))</f>
        <v/>
      </c>
      <c r="AT18" s="215" t="str">
        <f>IF(AT$3="","",VLOOKUP(AT$3,Table!$A:$M,$I18,0))</f>
        <v/>
      </c>
      <c r="AU18" s="215" t="str">
        <f>IF(AU$3="","",VLOOKUP(AU$3,Table!$A:$M,$I18,0))</f>
        <v/>
      </c>
      <c r="AV18" s="215" t="str">
        <f>IF(AV$3="","",VLOOKUP(AV$3,Table!$A:$M,$I18,0))</f>
        <v/>
      </c>
      <c r="AW18" s="215" t="str">
        <f>IF(AW$3="","",VLOOKUP(AW$3,Table!$A:$M,$I18,0))</f>
        <v/>
      </c>
      <c r="AX18" s="215" t="str">
        <f>IF(AX$3="","",VLOOKUP(AX$3,Table!$A:$M,$I18,0))</f>
        <v/>
      </c>
      <c r="AY18" s="215" t="str">
        <f>IF(AY$3="","",VLOOKUP(AY$3,Table!$A:$M,$I18,0))</f>
        <v/>
      </c>
      <c r="AZ18" s="215" t="str">
        <f>IF(AZ$3="","",VLOOKUP(AZ$3,Table!$A:$M,$I18,0))</f>
        <v/>
      </c>
      <c r="BA18" s="215" t="str">
        <f>IF(BA$3="","",VLOOKUP(BA$3,Table!$A:$M,$I18,0))</f>
        <v/>
      </c>
      <c r="BB18" s="215" t="str">
        <f>IF(BB$3="","",VLOOKUP(BB$3,Table!$A:$M,$I18,0))</f>
        <v/>
      </c>
      <c r="BC18" s="215" t="str">
        <f>IF(BC$3="","",VLOOKUP(BC$3,Table!$A:$M,$I18,0))</f>
        <v/>
      </c>
      <c r="BD18" s="215" t="str">
        <f>IF(BD$3="","",VLOOKUP(BD$3,Table!$A:$M,$I18,0))</f>
        <v/>
      </c>
      <c r="BE18" s="215" t="str">
        <f>IF(BE$3="","",VLOOKUP(BE$3,Table!$A:$M,$I18,0))</f>
        <v/>
      </c>
      <c r="BF18" s="215" t="str">
        <f>IF(BF$3="","",VLOOKUP(BF$3,Table!$A:$M,$I18,0))</f>
        <v/>
      </c>
      <c r="BG18" s="215" t="str">
        <f>IF(BG$3="","",VLOOKUP(BG$3,Table!$A:$M,$I18,0))</f>
        <v/>
      </c>
      <c r="BH18" s="215" t="str">
        <f>IF(BH$3="","",VLOOKUP(BH$3,Table!$A:$M,$I18,0))</f>
        <v/>
      </c>
      <c r="BI18" s="304" t="str">
        <f>IF(BI$3="","",VLOOKUP(BI$3,Table!$A:$M,$I18,0))</f>
        <v/>
      </c>
      <c r="BJ18" s="304" t="str">
        <f>IF(BJ$3="","",VLOOKUP(BJ$3,Table!$A:$M,$I18,0))</f>
        <v/>
      </c>
      <c r="BK18" s="304" t="str">
        <f>IF(BK$3="","",VLOOKUP(BK$3,Table!$A:$M,$I18,0))</f>
        <v/>
      </c>
      <c r="BL18" s="304" t="str">
        <f>IF(BL$3="","",VLOOKUP(BL$3,Table!$A:$M,$I18,0))</f>
        <v/>
      </c>
      <c r="BM18" s="304" t="str">
        <f>IF(BM$3="","",VLOOKUP(BM$3,Table!$A:$M,$I18,0))</f>
        <v/>
      </c>
      <c r="BN18" s="304" t="str">
        <f>IF(BN$3="","",VLOOKUP(BN$3,Table!$A:$M,$I18,0))</f>
        <v/>
      </c>
      <c r="BO18" s="304" t="str">
        <f>IF(BO$3="","",VLOOKUP(BO$3,Table!$A:$M,$I18,0))</f>
        <v/>
      </c>
      <c r="BP18" s="304" t="str">
        <f>IF(BP$3="","",VLOOKUP(BP$3,Table!$A:$M,$I18,0))</f>
        <v/>
      </c>
      <c r="BQ18" s="304" t="str">
        <f>IF(BQ$3="","",VLOOKUP(BQ$3,Table!$A:$M,$I18,0))</f>
        <v/>
      </c>
      <c r="BR18" s="304" t="str">
        <f>IF(BR$3="","",VLOOKUP(BR$3,Table!$A:$M,$I18,0))</f>
        <v/>
      </c>
      <c r="BS18" s="304" t="str">
        <f>IF(BS$3="","",VLOOKUP(BS$3,Table!$A:$M,$I18,0))</f>
        <v/>
      </c>
      <c r="BT18" s="325" t="str">
        <f>IF(BT$3="","",VLOOKUP(BT$3,Table!$A:$M,$I18,0))</f>
        <v/>
      </c>
      <c r="BU18" s="325" t="str">
        <f>IF(BU$3="","",VLOOKUP(BU$3,Table!$A:$M,$I18,0))</f>
        <v/>
      </c>
      <c r="BV18" s="325" t="str">
        <f>IF(BV$3="","",VLOOKUP(BV$3,Table!$A:$M,$I18,0))</f>
        <v/>
      </c>
      <c r="BW18" s="325" t="str">
        <f>IF(BW$3="","",VLOOKUP(BW$3,Table!$A:$M,$I18,0))</f>
        <v/>
      </c>
      <c r="BX18" s="325" t="str">
        <f>IF(BX$3="","",VLOOKUP(BX$3,Table!$A:$M,$I18,0))</f>
        <v/>
      </c>
      <c r="BY18" s="325" t="str">
        <f>IF(BY$3="","",VLOOKUP(BY$3,Table!$A:$M,$I18,0))</f>
        <v/>
      </c>
      <c r="BZ18" s="325" t="str">
        <f>IF(BZ$3="","",VLOOKUP(BZ$3,Table!$A:$M,$I18,0))</f>
        <v/>
      </c>
      <c r="CA18" s="325" t="str">
        <f>IF(CA$3="","",VLOOKUP(CA$3,Table!$A:$M,$I18,0))</f>
        <v/>
      </c>
      <c r="CB18" s="325" t="str">
        <f>IF(CB$3="","",VLOOKUP(CB$3,Table!$A:$M,$I18,0))</f>
        <v/>
      </c>
      <c r="CC18" s="325" t="str">
        <f>IF(CC$3="","",VLOOKUP(CC$3,Table!$A:$M,$I18,0))</f>
        <v/>
      </c>
    </row>
    <row r="19" spans="1:81" x14ac:dyDescent="0.3">
      <c r="A19" s="53">
        <f t="shared" si="18"/>
        <v>4</v>
      </c>
      <c r="B19" s="61" t="s">
        <v>8</v>
      </c>
      <c r="C19" s="60"/>
      <c r="D19" s="60"/>
      <c r="E19" s="60"/>
      <c r="F19" s="60"/>
      <c r="G19" s="62"/>
      <c r="H19" s="28" t="s">
        <v>21</v>
      </c>
      <c r="I19" s="162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</row>
    <row r="20" spans="1:81" x14ac:dyDescent="0.3">
      <c r="A20" s="53">
        <f t="shared" si="18"/>
        <v>5</v>
      </c>
      <c r="B20" s="61" t="s">
        <v>9</v>
      </c>
      <c r="C20" s="60"/>
      <c r="D20" s="60"/>
      <c r="E20" s="60"/>
      <c r="F20" s="60"/>
      <c r="G20" s="62"/>
      <c r="H20" s="28" t="s">
        <v>22</v>
      </c>
      <c r="I20" s="162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</row>
    <row r="21" spans="1:81" x14ac:dyDescent="0.3">
      <c r="A21" s="53">
        <f t="shared" si="18"/>
        <v>6</v>
      </c>
      <c r="B21" s="61" t="s">
        <v>10</v>
      </c>
      <c r="C21" s="60"/>
      <c r="D21" s="60"/>
      <c r="E21" s="60"/>
      <c r="F21" s="60"/>
      <c r="G21" s="62"/>
      <c r="H21" s="28" t="s">
        <v>23</v>
      </c>
      <c r="I21" s="162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</row>
    <row r="22" spans="1:81" x14ac:dyDescent="0.3">
      <c r="A22" s="53">
        <f t="shared" si="18"/>
        <v>7</v>
      </c>
      <c r="B22" s="61" t="s">
        <v>11</v>
      </c>
      <c r="C22" s="60"/>
      <c r="D22" s="60"/>
      <c r="E22" s="60"/>
      <c r="F22" s="60"/>
      <c r="G22" s="62"/>
      <c r="H22" s="28" t="s">
        <v>24</v>
      </c>
      <c r="I22" s="162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</row>
    <row r="23" spans="1:81" x14ac:dyDescent="0.3">
      <c r="A23" s="53">
        <f t="shared" ref="A23:A28" si="19">+A22+1</f>
        <v>8</v>
      </c>
      <c r="B23" s="61" t="s">
        <v>25</v>
      </c>
      <c r="C23" s="60"/>
      <c r="D23" s="60"/>
      <c r="E23" s="60"/>
      <c r="F23" s="60"/>
      <c r="G23" s="62"/>
      <c r="H23" s="28" t="s">
        <v>26</v>
      </c>
      <c r="I23" s="162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</row>
    <row r="24" spans="1:81" x14ac:dyDescent="0.3">
      <c r="A24" s="53">
        <f t="shared" si="19"/>
        <v>9</v>
      </c>
      <c r="B24" s="61" t="s">
        <v>293</v>
      </c>
      <c r="C24" s="60"/>
      <c r="D24" s="60"/>
      <c r="E24" s="60"/>
      <c r="F24" s="60"/>
      <c r="G24" s="62"/>
      <c r="H24" s="28" t="s">
        <v>28</v>
      </c>
      <c r="I24" s="162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</row>
    <row r="25" spans="1:81" x14ac:dyDescent="0.3">
      <c r="A25" s="53">
        <f t="shared" si="19"/>
        <v>10</v>
      </c>
      <c r="B25" s="61" t="s">
        <v>290</v>
      </c>
      <c r="C25" s="60"/>
      <c r="D25" s="60"/>
      <c r="E25" s="60"/>
      <c r="F25" s="60"/>
      <c r="G25" s="62"/>
      <c r="H25" s="182" t="s">
        <v>291</v>
      </c>
      <c r="I25" s="162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</row>
    <row r="26" spans="1:81" x14ac:dyDescent="0.3">
      <c r="A26" s="53">
        <f t="shared" si="19"/>
        <v>11</v>
      </c>
      <c r="B26" s="61" t="s">
        <v>29</v>
      </c>
      <c r="C26" s="60"/>
      <c r="D26" s="60"/>
      <c r="E26" s="60"/>
      <c r="F26" s="60"/>
      <c r="G26" s="62"/>
      <c r="H26" s="28" t="s">
        <v>30</v>
      </c>
      <c r="I26" s="162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</row>
    <row r="27" spans="1:81" x14ac:dyDescent="0.3">
      <c r="A27" s="53">
        <f t="shared" si="19"/>
        <v>12</v>
      </c>
      <c r="B27" s="61" t="s">
        <v>31</v>
      </c>
      <c r="C27" s="60"/>
      <c r="D27" s="60"/>
      <c r="E27" s="60"/>
      <c r="F27" s="60"/>
      <c r="G27" s="62"/>
      <c r="H27" s="28" t="s">
        <v>32</v>
      </c>
      <c r="I27" s="162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</row>
    <row r="28" spans="1:81" x14ac:dyDescent="0.3">
      <c r="A28" s="53">
        <f t="shared" si="19"/>
        <v>13</v>
      </c>
      <c r="B28" s="61" t="s">
        <v>292</v>
      </c>
      <c r="C28" s="60"/>
      <c r="D28" s="60"/>
      <c r="E28" s="60"/>
      <c r="F28" s="60"/>
      <c r="G28" s="62"/>
      <c r="H28" s="28" t="s">
        <v>36</v>
      </c>
      <c r="I28" s="162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</row>
    <row r="29" spans="1:81" x14ac:dyDescent="0.3">
      <c r="A29" s="157" t="s">
        <v>15</v>
      </c>
      <c r="B29" s="60"/>
      <c r="C29" s="60"/>
      <c r="D29" s="60"/>
      <c r="E29" s="60"/>
      <c r="F29" s="60"/>
      <c r="G29" s="60"/>
      <c r="H29" s="22" t="s">
        <v>37</v>
      </c>
      <c r="I29" s="162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</row>
    <row r="30" spans="1:81" x14ac:dyDescent="0.3">
      <c r="A30" s="51"/>
      <c r="B30" s="61" t="s">
        <v>12</v>
      </c>
      <c r="C30" s="60"/>
      <c r="D30" s="60"/>
      <c r="E30" s="60"/>
      <c r="F30" s="60"/>
      <c r="G30" s="62"/>
      <c r="H30" s="55"/>
      <c r="I30" s="162"/>
      <c r="J30" s="130"/>
      <c r="K30" s="130"/>
      <c r="L30" s="130" t="s">
        <v>427</v>
      </c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</row>
    <row r="31" spans="1:81" x14ac:dyDescent="0.3">
      <c r="A31" s="148">
        <f>+A28+1</f>
        <v>14</v>
      </c>
      <c r="B31" s="61" t="s">
        <v>38</v>
      </c>
      <c r="C31" s="60"/>
      <c r="D31" s="60"/>
      <c r="E31" s="60"/>
      <c r="F31" s="60"/>
      <c r="G31" s="62"/>
      <c r="H31" s="28" t="s">
        <v>39</v>
      </c>
      <c r="I31" s="162"/>
      <c r="J31" s="183" t="e">
        <f ca="1">INDIRECT(ADDRESS(ROW(CFR_4!$B$24),COLUMN($J$1)+CFR_4!$A$2*J$13-1,,,"CFR_4"))</f>
        <v>#VALUE!</v>
      </c>
      <c r="K31" s="183" t="e">
        <f ca="1">INDIRECT(ADDRESS(ROW(CFR_4!$B$24),COLUMN($J$1)+CFR_4!$A$2*K$13-1,,,"CFR_4"))</f>
        <v>#VALUE!</v>
      </c>
      <c r="L31" s="183" t="e">
        <f ca="1">INDIRECT(ADDRESS(ROW(CFR_4!$B$24),COLUMN($J$1)+CFR_4!$A$2*L$13-1,,,"CFR_4"))</f>
        <v>#VALUE!</v>
      </c>
      <c r="M31" s="183" t="e">
        <f ca="1">INDIRECT(ADDRESS(ROW(CFR_4!$B$24),COLUMN($J$1)+CFR_4!$A$2*M$13-1,,,"CFR_4"))</f>
        <v>#VALUE!</v>
      </c>
      <c r="N31" s="183" t="e">
        <f ca="1">INDIRECT(ADDRESS(ROW(CFR_4!$B$24),COLUMN($J$1)+CFR_4!$A$2*N$13-1,,,"CFR_4"))</f>
        <v>#VALUE!</v>
      </c>
      <c r="O31" s="183" t="e">
        <f ca="1">INDIRECT(ADDRESS(ROW(CFR_4!$B$24),COLUMN($J$1)+CFR_4!$A$2*O$13-1,,,"CFR_4"))</f>
        <v>#VALUE!</v>
      </c>
      <c r="P31" s="183" t="e">
        <f ca="1">INDIRECT(ADDRESS(ROW(CFR_4!$B$24),COLUMN($J$1)+CFR_4!$A$2*P$13-1,,,"CFR_4"))</f>
        <v>#VALUE!</v>
      </c>
      <c r="Q31" s="183" t="e">
        <f ca="1">INDIRECT(ADDRESS(ROW(CFR_4!$B$24),COLUMN($J$1)+CFR_4!$A$2*Q$13-1,,,"CFR_4"))</f>
        <v>#VALUE!</v>
      </c>
      <c r="R31" s="183" t="e">
        <f ca="1">INDIRECT(ADDRESS(ROW(CFR_4!$B$24),COLUMN($J$1)+CFR_4!$A$2*R$13-1,,,"CFR_4"))</f>
        <v>#VALUE!</v>
      </c>
      <c r="S31" s="183" t="e">
        <f ca="1">INDIRECT(ADDRESS(ROW(CFR_4!$B$24),COLUMN($J$1)+CFR_4!$A$2*S$13-1,,,"CFR_4"))</f>
        <v>#VALUE!</v>
      </c>
      <c r="T31" s="183" t="e">
        <f ca="1">INDIRECT(ADDRESS(ROW(CFR_4!$B$24),COLUMN($J$1)+CFR_4!$A$2*T$13-1,,,"CFR_4"))</f>
        <v>#VALUE!</v>
      </c>
      <c r="U31" s="183" t="e">
        <f ca="1">INDIRECT(ADDRESS(ROW(CFR_4!$B$24),COLUMN($J$1)+CFR_4!$A$2*U$13-1,,,"CFR_4"))</f>
        <v>#VALUE!</v>
      </c>
      <c r="V31" s="183" t="e">
        <f ca="1">INDIRECT(ADDRESS(ROW(CFR_4!$B$24),COLUMN($J$1)+CFR_4!$A$2*V$13-1,,,"CFR_4"))</f>
        <v>#VALUE!</v>
      </c>
      <c r="W31" s="183" t="e">
        <f ca="1">INDIRECT(ADDRESS(ROW(CFR_4!$B$24),COLUMN($J$1)+CFR_4!$A$2*W$13-1,,,"CFR_4"))</f>
        <v>#VALUE!</v>
      </c>
      <c r="X31" s="183" t="e">
        <f ca="1">INDIRECT(ADDRESS(ROW(CFR_4!$B$24),COLUMN($J$1)+CFR_4!$A$2*X$13-1,,,"CFR_4"))</f>
        <v>#VALUE!</v>
      </c>
      <c r="Y31" s="183" t="e">
        <f ca="1">INDIRECT(ADDRESS(ROW(CFR_4!$B$24),COLUMN($J$1)+CFR_4!$A$2*Y$13-1,,,"CFR_4"))</f>
        <v>#VALUE!</v>
      </c>
      <c r="Z31" s="183" t="e">
        <f ca="1">INDIRECT(ADDRESS(ROW(CFR_4!$B$24),COLUMN($J$1)+CFR_4!$A$2*Z$13-1,,,"CFR_4"))</f>
        <v>#VALUE!</v>
      </c>
      <c r="AA31" s="183" t="e">
        <f ca="1">INDIRECT(ADDRESS(ROW(CFR_4!$B$24),COLUMN($J$1)+CFR_4!$A$2*AA$13-1,,,"CFR_4"))</f>
        <v>#VALUE!</v>
      </c>
      <c r="AB31" s="183" t="e">
        <f ca="1">INDIRECT(ADDRESS(ROW(CFR_4!$B$24),COLUMN($J$1)+CFR_4!$A$2*AB$13-1,,,"CFR_4"))</f>
        <v>#VALUE!</v>
      </c>
      <c r="AC31" s="183" t="e">
        <f ca="1">INDIRECT(ADDRESS(ROW(CFR_4!$B$24),COLUMN($J$1)+CFR_4!$A$2*AC$13-1,,,"CFR_4"))</f>
        <v>#VALUE!</v>
      </c>
      <c r="AD31" s="183" t="e">
        <f ca="1">INDIRECT(ADDRESS(ROW(CFR_4!$B$24),COLUMN($J$1)+CFR_4!$A$2*AD$13-1,,,"CFR_4"))</f>
        <v>#VALUE!</v>
      </c>
      <c r="AE31" s="183" t="e">
        <f ca="1">INDIRECT(ADDRESS(ROW(CFR_4!$B$24),COLUMN($J$1)+CFR_4!$A$2*AE$13-1,,,"CFR_4"))</f>
        <v>#VALUE!</v>
      </c>
      <c r="AF31" s="183" t="e">
        <f ca="1">INDIRECT(ADDRESS(ROW(CFR_4!$B$24),COLUMN($J$1)+CFR_4!$A$2*AF$13-1,,,"CFR_4"))</f>
        <v>#VALUE!</v>
      </c>
      <c r="AG31" s="183" t="e">
        <f ca="1">INDIRECT(ADDRESS(ROW(CFR_4!$B$24),COLUMN($J$1)+CFR_4!$A$2*AG$13-1,,,"CFR_4"))</f>
        <v>#VALUE!</v>
      </c>
      <c r="AH31" s="183" t="e">
        <f ca="1">INDIRECT(ADDRESS(ROW(CFR_4!$B$24),COLUMN($J$1)+CFR_4!$A$2*AH$13-1,,,"CFR_4"))</f>
        <v>#VALUE!</v>
      </c>
      <c r="AI31" s="183" t="e">
        <f ca="1">INDIRECT(ADDRESS(ROW(CFR_4!$B$24),COLUMN($J$1)+CFR_4!$A$2*AI$13-1,,,"CFR_4"))</f>
        <v>#VALUE!</v>
      </c>
      <c r="AJ31" s="183" t="e">
        <f ca="1">INDIRECT(ADDRESS(ROW(CFR_4!$B$24),COLUMN($J$1)+CFR_4!$A$2*AJ$13-1,,,"CFR_4"))</f>
        <v>#VALUE!</v>
      </c>
      <c r="AK31" s="183" t="e">
        <f ca="1">INDIRECT(ADDRESS(ROW(CFR_4!$B$24),COLUMN($J$1)+CFR_4!$A$2*AK$13-1,,,"CFR_4"))</f>
        <v>#VALUE!</v>
      </c>
      <c r="AL31" s="183" t="e">
        <f ca="1">INDIRECT(ADDRESS(ROW(CFR_4!$B$24),COLUMN($J$1)+CFR_4!$A$2*AL$13-1,,,"CFR_4"))</f>
        <v>#VALUE!</v>
      </c>
      <c r="AM31" s="183" t="e">
        <f ca="1">INDIRECT(ADDRESS(ROW(CFR_4!$B$24),COLUMN($J$1)+CFR_4!$A$2*AM$13-1,,,"CFR_4"))</f>
        <v>#VALUE!</v>
      </c>
      <c r="AN31" s="183" t="e">
        <f ca="1">INDIRECT(ADDRESS(ROW(CFR_4!$B$24),COLUMN($J$1)+CFR_4!$A$2*AN$13-1,,,"CFR_4"))</f>
        <v>#VALUE!</v>
      </c>
      <c r="AO31" s="183" t="e">
        <f ca="1">INDIRECT(ADDRESS(ROW(CFR_4!$B$24),COLUMN($J$1)+CFR_4!$A$2*AO$13-1,,,"CFR_4"))</f>
        <v>#VALUE!</v>
      </c>
      <c r="AP31" s="183" t="e">
        <f ca="1">INDIRECT(ADDRESS(ROW(CFR_4!$B$24),COLUMN($J$1)+CFR_4!$A$2*AP$13-1,,,"CFR_4"))</f>
        <v>#VALUE!</v>
      </c>
      <c r="AQ31" s="183" t="e">
        <f ca="1">INDIRECT(ADDRESS(ROW(CFR_4!$B$24),COLUMN($J$1)+CFR_4!$A$2*AQ$13-1,,,"CFR_4"))</f>
        <v>#VALUE!</v>
      </c>
      <c r="AR31" s="183" t="e">
        <f ca="1">INDIRECT(ADDRESS(ROW(CFR_4!$B$24),COLUMN($J$1)+CFR_4!$A$2*AR$13-1,,,"CFR_4"))</f>
        <v>#VALUE!</v>
      </c>
      <c r="AS31" s="183" t="e">
        <f ca="1">INDIRECT(ADDRESS(ROW(CFR_4!$B$24),COLUMN($J$1)+CFR_4!$A$2*AS$13-1,,,"CFR_4"))</f>
        <v>#VALUE!</v>
      </c>
      <c r="AT31" s="183" t="e">
        <f ca="1">INDIRECT(ADDRESS(ROW(CFR_4!$B$24),COLUMN($J$1)+CFR_4!$A$2*AT$13-1,,,"CFR_4"))</f>
        <v>#VALUE!</v>
      </c>
      <c r="AU31" s="183" t="e">
        <f ca="1">INDIRECT(ADDRESS(ROW(CFR_4!$B$24),COLUMN($J$1)+CFR_4!$A$2*AU$13-1,,,"CFR_4"))</f>
        <v>#VALUE!</v>
      </c>
      <c r="AV31" s="183" t="e">
        <f ca="1">INDIRECT(ADDRESS(ROW(CFR_4!$B$24),COLUMN($J$1)+CFR_4!$A$2*AV$13-1,,,"CFR_4"))</f>
        <v>#VALUE!</v>
      </c>
      <c r="AW31" s="183" t="e">
        <f ca="1">INDIRECT(ADDRESS(ROW(CFR_4!$B$24),COLUMN($J$1)+CFR_4!$A$2*AW$13-1,,,"CFR_4"))</f>
        <v>#VALUE!</v>
      </c>
      <c r="AX31" s="183" t="e">
        <f ca="1">INDIRECT(ADDRESS(ROW(CFR_4!$B$24),COLUMN($J$1)+CFR_4!$A$2*AX$13-1,,,"CFR_4"))</f>
        <v>#VALUE!</v>
      </c>
      <c r="AY31" s="183" t="e">
        <f ca="1">INDIRECT(ADDRESS(ROW(CFR_4!$B$24),COLUMN($J$1)+CFR_4!$A$2*AY$13-1,,,"CFR_4"))</f>
        <v>#VALUE!</v>
      </c>
      <c r="AZ31" s="183" t="e">
        <f ca="1">INDIRECT(ADDRESS(ROW(CFR_4!$B$24),COLUMN($J$1)+CFR_4!$A$2*AZ$13-1,,,"CFR_4"))</f>
        <v>#VALUE!</v>
      </c>
      <c r="BA31" s="183" t="e">
        <f ca="1">INDIRECT(ADDRESS(ROW(CFR_4!$B$24),COLUMN($J$1)+CFR_4!$A$2*BA$13-1,,,"CFR_4"))</f>
        <v>#VALUE!</v>
      </c>
      <c r="BB31" s="183" t="e">
        <f ca="1">INDIRECT(ADDRESS(ROW(CFR_4!$B$24),COLUMN($J$1)+CFR_4!$A$2*BB$13-1,,,"CFR_4"))</f>
        <v>#VALUE!</v>
      </c>
      <c r="BC31" s="183" t="e">
        <f ca="1">INDIRECT(ADDRESS(ROW(CFR_4!$B$24),COLUMN($J$1)+CFR_4!$A$2*BC$13-1,,,"CFR_4"))</f>
        <v>#VALUE!</v>
      </c>
      <c r="BD31" s="183" t="e">
        <f ca="1">INDIRECT(ADDRESS(ROW(CFR_4!$B$24),COLUMN($J$1)+CFR_4!$A$2*BD$13-1,,,"CFR_4"))</f>
        <v>#VALUE!</v>
      </c>
      <c r="BE31" s="183" t="e">
        <f ca="1">INDIRECT(ADDRESS(ROW(CFR_4!$B$24),COLUMN($J$1)+CFR_4!$A$2*BE$13-1,,,"CFR_4"))</f>
        <v>#VALUE!</v>
      </c>
      <c r="BF31" s="183" t="e">
        <f ca="1">INDIRECT(ADDRESS(ROW(CFR_4!$B$24),COLUMN($J$1)+CFR_4!$A$2*BF$13-1,,,"CFR_4"))</f>
        <v>#VALUE!</v>
      </c>
      <c r="BG31" s="183" t="e">
        <f ca="1">INDIRECT(ADDRESS(ROW(CFR_4!$B$24),COLUMN($J$1)+CFR_4!$A$2*BG$13-1,,,"CFR_4"))</f>
        <v>#VALUE!</v>
      </c>
      <c r="BH31" s="183" t="e">
        <f ca="1">INDIRECT(ADDRESS(ROW(CFR_4!$B$24),COLUMN($J$1)+CFR_4!$A$2*BH$13-1,,,"CFR_4"))</f>
        <v>#VALUE!</v>
      </c>
      <c r="BI31" s="183" t="e">
        <f ca="1">INDIRECT(ADDRESS(ROW(CFR_4!$B$24),COLUMN($J$1)+CFR_4!$A$2*BI$13-1,,,"CFR_4"))</f>
        <v>#VALUE!</v>
      </c>
      <c r="BJ31" s="183" t="e">
        <f ca="1">INDIRECT(ADDRESS(ROW(CFR_4!$B$24),COLUMN($J$1)+CFR_4!$A$2*BJ$13-1,,,"CFR_4"))</f>
        <v>#VALUE!</v>
      </c>
      <c r="BK31" s="183" t="e">
        <f ca="1">INDIRECT(ADDRESS(ROW(CFR_4!$B$24),COLUMN($J$1)+CFR_4!$A$2*BK$13-1,,,"CFR_4"))</f>
        <v>#VALUE!</v>
      </c>
      <c r="BL31" s="183" t="e">
        <f ca="1">INDIRECT(ADDRESS(ROW(CFR_4!$B$24),COLUMN($J$1)+CFR_4!$A$2*BL$13-1,,,"CFR_4"))</f>
        <v>#VALUE!</v>
      </c>
      <c r="BM31" s="183" t="e">
        <f ca="1">INDIRECT(ADDRESS(ROW(CFR_4!$B$24),COLUMN($J$1)+CFR_4!$A$2*BM$13-1,,,"CFR_4"))</f>
        <v>#VALUE!</v>
      </c>
      <c r="BN31" s="183" t="e">
        <f ca="1">INDIRECT(ADDRESS(ROW(CFR_4!$B$24),COLUMN($J$1)+CFR_4!$A$2*BN$13-1,,,"CFR_4"))</f>
        <v>#VALUE!</v>
      </c>
      <c r="BO31" s="183" t="e">
        <f ca="1">INDIRECT(ADDRESS(ROW(CFR_4!$B$24),COLUMN($J$1)+CFR_4!$A$2*BO$13-1,,,"CFR_4"))</f>
        <v>#VALUE!</v>
      </c>
      <c r="BP31" s="183" t="e">
        <f ca="1">INDIRECT(ADDRESS(ROW(CFR_4!$B$24),COLUMN($J$1)+CFR_4!$A$2*BP$13-1,,,"CFR_4"))</f>
        <v>#VALUE!</v>
      </c>
      <c r="BQ31" s="183" t="e">
        <f ca="1">INDIRECT(ADDRESS(ROW(CFR_4!$B$24),COLUMN($J$1)+CFR_4!$A$2*BQ$13-1,,,"CFR_4"))</f>
        <v>#VALUE!</v>
      </c>
      <c r="BR31" s="183" t="e">
        <f ca="1">INDIRECT(ADDRESS(ROW(CFR_4!$B$24),COLUMN($J$1)+CFR_4!$A$2*BR$13-1,,,"CFR_4"))</f>
        <v>#VALUE!</v>
      </c>
      <c r="BS31" s="183" t="e">
        <f ca="1">INDIRECT(ADDRESS(ROW(CFR_4!$B$24),COLUMN($J$1)+CFR_4!$A$2*BS$13-1,,,"CFR_4"))</f>
        <v>#VALUE!</v>
      </c>
      <c r="BT31" s="183" t="e">
        <f ca="1">INDIRECT(ADDRESS(ROW(CFR_4!$B$24),COLUMN($J$1)+CFR_4!$A$2*BT$13-1,,,"CFR_4"))</f>
        <v>#VALUE!</v>
      </c>
      <c r="BU31" s="183" t="e">
        <f ca="1">INDIRECT(ADDRESS(ROW(CFR_4!$B$24),COLUMN($J$1)+CFR_4!$A$2*BU$13-1,,,"CFR_4"))</f>
        <v>#VALUE!</v>
      </c>
      <c r="BV31" s="183" t="e">
        <f ca="1">INDIRECT(ADDRESS(ROW(CFR_4!$B$24),COLUMN($J$1)+CFR_4!$A$2*BV$13-1,,,"CFR_4"))</f>
        <v>#VALUE!</v>
      </c>
      <c r="BW31" s="183" t="e">
        <f ca="1">INDIRECT(ADDRESS(ROW(CFR_4!$B$24),COLUMN($J$1)+CFR_4!$A$2*BW$13-1,,,"CFR_4"))</f>
        <v>#VALUE!</v>
      </c>
      <c r="BX31" s="183" t="e">
        <f ca="1">INDIRECT(ADDRESS(ROW(CFR_4!$B$24),COLUMN($J$1)+CFR_4!$A$2*BX$13-1,,,"CFR_4"))</f>
        <v>#VALUE!</v>
      </c>
      <c r="BY31" s="183" t="e">
        <f ca="1">INDIRECT(ADDRESS(ROW(CFR_4!$B$24),COLUMN($J$1)+CFR_4!$A$2*BY$13-1,,,"CFR_4"))</f>
        <v>#VALUE!</v>
      </c>
      <c r="BZ31" s="183" t="e">
        <f ca="1">INDIRECT(ADDRESS(ROW(CFR_4!$B$24),COLUMN($J$1)+CFR_4!$A$2*BZ$13-1,,,"CFR_4"))</f>
        <v>#VALUE!</v>
      </c>
      <c r="CA31" s="183" t="e">
        <f ca="1">INDIRECT(ADDRESS(ROW(CFR_4!$B$24),COLUMN($J$1)+CFR_4!$A$2*CA$13-1,,,"CFR_4"))</f>
        <v>#VALUE!</v>
      </c>
      <c r="CB31" s="183" t="e">
        <f ca="1">INDIRECT(ADDRESS(ROW(CFR_4!$B$24),COLUMN($J$1)+CFR_4!$A$2*CB$13-1,,,"CFR_4"))</f>
        <v>#VALUE!</v>
      </c>
      <c r="CC31" s="183" t="e">
        <f ca="1">INDIRECT(ADDRESS(ROW(CFR_4!$B$24),COLUMN($J$1)+CFR_4!$A$2*CC$13-1,,,"CFR_4"))</f>
        <v>#VALUE!</v>
      </c>
    </row>
    <row r="32" spans="1:81" x14ac:dyDescent="0.3">
      <c r="A32" s="53">
        <f>+A31+1</f>
        <v>15</v>
      </c>
      <c r="B32" s="61" t="s">
        <v>40</v>
      </c>
      <c r="C32" s="60"/>
      <c r="D32" s="60"/>
      <c r="E32" s="60"/>
      <c r="F32" s="60"/>
      <c r="G32" s="62"/>
      <c r="H32" s="28" t="s">
        <v>41</v>
      </c>
      <c r="I32" s="162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</row>
    <row r="33" spans="1:81" x14ac:dyDescent="0.3">
      <c r="A33" s="51"/>
      <c r="B33" s="61" t="s">
        <v>109</v>
      </c>
      <c r="C33" s="60"/>
      <c r="D33" s="60"/>
      <c r="E33" s="60"/>
      <c r="F33" s="60"/>
      <c r="G33" s="62"/>
      <c r="H33" s="55"/>
      <c r="I33" s="162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</row>
    <row r="34" spans="1:81" x14ac:dyDescent="0.3">
      <c r="A34" s="53">
        <f>+A32+1</f>
        <v>16</v>
      </c>
      <c r="B34" s="61" t="s">
        <v>42</v>
      </c>
      <c r="C34" s="60"/>
      <c r="D34" s="60"/>
      <c r="E34" s="60"/>
      <c r="F34" s="60"/>
      <c r="G34" s="62"/>
      <c r="H34" s="28" t="s">
        <v>43</v>
      </c>
      <c r="I34" s="162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</row>
    <row r="35" spans="1:81" x14ac:dyDescent="0.3">
      <c r="A35" s="53">
        <f>+A34+1</f>
        <v>17</v>
      </c>
      <c r="B35" s="61" t="s">
        <v>44</v>
      </c>
      <c r="C35" s="60"/>
      <c r="D35" s="60"/>
      <c r="E35" s="60"/>
      <c r="F35" s="60"/>
      <c r="G35" s="62"/>
      <c r="H35" s="28" t="s">
        <v>45</v>
      </c>
      <c r="I35" s="162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</row>
    <row r="36" spans="1:81" x14ac:dyDescent="0.3">
      <c r="A36" s="53">
        <f>+A35+1</f>
        <v>18</v>
      </c>
      <c r="B36" s="61" t="str">
        <f>"Total Fringe Benefits (Sum Lines " &amp;$A$34 &amp; " &amp; " &amp;$A$35 &amp;")"</f>
        <v>Total Fringe Benefits (Sum Lines 16 &amp; 17)</v>
      </c>
      <c r="C36" s="60"/>
      <c r="D36" s="60"/>
      <c r="E36" s="60"/>
      <c r="F36" s="60"/>
      <c r="G36" s="62"/>
      <c r="H36" s="28" t="s">
        <v>47</v>
      </c>
      <c r="I36" s="162"/>
      <c r="J36" s="183">
        <f>+SUM(J$34:J$35)</f>
        <v>0</v>
      </c>
      <c r="K36" s="183">
        <f t="shared" ref="K36:BV36" si="20">+SUM(K$34:K$35)</f>
        <v>0</v>
      </c>
      <c r="L36" s="183">
        <f t="shared" si="20"/>
        <v>0</v>
      </c>
      <c r="M36" s="183">
        <f t="shared" si="20"/>
        <v>0</v>
      </c>
      <c r="N36" s="183">
        <f t="shared" si="20"/>
        <v>0</v>
      </c>
      <c r="O36" s="183">
        <f t="shared" si="20"/>
        <v>0</v>
      </c>
      <c r="P36" s="183">
        <f t="shared" si="20"/>
        <v>0</v>
      </c>
      <c r="Q36" s="183">
        <f t="shared" si="20"/>
        <v>0</v>
      </c>
      <c r="R36" s="183">
        <f t="shared" si="20"/>
        <v>0</v>
      </c>
      <c r="S36" s="183">
        <f t="shared" si="20"/>
        <v>0</v>
      </c>
      <c r="T36" s="183">
        <f t="shared" si="20"/>
        <v>0</v>
      </c>
      <c r="U36" s="183">
        <f t="shared" si="20"/>
        <v>0</v>
      </c>
      <c r="V36" s="183">
        <f t="shared" si="20"/>
        <v>0</v>
      </c>
      <c r="W36" s="183">
        <f t="shared" si="20"/>
        <v>0</v>
      </c>
      <c r="X36" s="183">
        <f t="shared" si="20"/>
        <v>0</v>
      </c>
      <c r="Y36" s="183">
        <f t="shared" si="20"/>
        <v>0</v>
      </c>
      <c r="Z36" s="183">
        <f t="shared" si="20"/>
        <v>0</v>
      </c>
      <c r="AA36" s="183">
        <f t="shared" si="20"/>
        <v>0</v>
      </c>
      <c r="AB36" s="183">
        <f t="shared" si="20"/>
        <v>0</v>
      </c>
      <c r="AC36" s="183">
        <f t="shared" si="20"/>
        <v>0</v>
      </c>
      <c r="AD36" s="183">
        <f t="shared" si="20"/>
        <v>0</v>
      </c>
      <c r="AE36" s="183">
        <f t="shared" si="20"/>
        <v>0</v>
      </c>
      <c r="AF36" s="183">
        <f t="shared" si="20"/>
        <v>0</v>
      </c>
      <c r="AG36" s="183">
        <f t="shared" si="20"/>
        <v>0</v>
      </c>
      <c r="AH36" s="183">
        <f t="shared" si="20"/>
        <v>0</v>
      </c>
      <c r="AI36" s="183">
        <f t="shared" si="20"/>
        <v>0</v>
      </c>
      <c r="AJ36" s="183">
        <f t="shared" si="20"/>
        <v>0</v>
      </c>
      <c r="AK36" s="183">
        <f t="shared" si="20"/>
        <v>0</v>
      </c>
      <c r="AL36" s="183">
        <f t="shared" si="20"/>
        <v>0</v>
      </c>
      <c r="AM36" s="183">
        <f t="shared" si="20"/>
        <v>0</v>
      </c>
      <c r="AN36" s="183">
        <f t="shared" si="20"/>
        <v>0</v>
      </c>
      <c r="AO36" s="183">
        <f t="shared" si="20"/>
        <v>0</v>
      </c>
      <c r="AP36" s="183">
        <f t="shared" si="20"/>
        <v>0</v>
      </c>
      <c r="AQ36" s="183">
        <f t="shared" si="20"/>
        <v>0</v>
      </c>
      <c r="AR36" s="183">
        <f t="shared" si="20"/>
        <v>0</v>
      </c>
      <c r="AS36" s="183">
        <f t="shared" si="20"/>
        <v>0</v>
      </c>
      <c r="AT36" s="183">
        <f t="shared" si="20"/>
        <v>0</v>
      </c>
      <c r="AU36" s="183">
        <f t="shared" si="20"/>
        <v>0</v>
      </c>
      <c r="AV36" s="183">
        <f t="shared" si="20"/>
        <v>0</v>
      </c>
      <c r="AW36" s="183">
        <f t="shared" si="20"/>
        <v>0</v>
      </c>
      <c r="AX36" s="183">
        <f t="shared" si="20"/>
        <v>0</v>
      </c>
      <c r="AY36" s="183">
        <f t="shared" si="20"/>
        <v>0</v>
      </c>
      <c r="AZ36" s="183">
        <f t="shared" si="20"/>
        <v>0</v>
      </c>
      <c r="BA36" s="183">
        <f t="shared" si="20"/>
        <v>0</v>
      </c>
      <c r="BB36" s="183">
        <f t="shared" si="20"/>
        <v>0</v>
      </c>
      <c r="BC36" s="183">
        <f t="shared" si="20"/>
        <v>0</v>
      </c>
      <c r="BD36" s="183">
        <f t="shared" si="20"/>
        <v>0</v>
      </c>
      <c r="BE36" s="183">
        <f t="shared" si="20"/>
        <v>0</v>
      </c>
      <c r="BF36" s="183">
        <f t="shared" si="20"/>
        <v>0</v>
      </c>
      <c r="BG36" s="183">
        <f t="shared" si="20"/>
        <v>0</v>
      </c>
      <c r="BH36" s="183">
        <f t="shared" si="20"/>
        <v>0</v>
      </c>
      <c r="BI36" s="183">
        <f t="shared" si="20"/>
        <v>0</v>
      </c>
      <c r="BJ36" s="183">
        <f t="shared" si="20"/>
        <v>0</v>
      </c>
      <c r="BK36" s="183">
        <f t="shared" si="20"/>
        <v>0</v>
      </c>
      <c r="BL36" s="183">
        <f t="shared" si="20"/>
        <v>0</v>
      </c>
      <c r="BM36" s="183">
        <f t="shared" si="20"/>
        <v>0</v>
      </c>
      <c r="BN36" s="183">
        <f t="shared" si="20"/>
        <v>0</v>
      </c>
      <c r="BO36" s="183">
        <f t="shared" si="20"/>
        <v>0</v>
      </c>
      <c r="BP36" s="183">
        <f t="shared" si="20"/>
        <v>0</v>
      </c>
      <c r="BQ36" s="183">
        <f t="shared" si="20"/>
        <v>0</v>
      </c>
      <c r="BR36" s="183">
        <f t="shared" si="20"/>
        <v>0</v>
      </c>
      <c r="BS36" s="183">
        <f t="shared" si="20"/>
        <v>0</v>
      </c>
      <c r="BT36" s="183">
        <f t="shared" si="20"/>
        <v>0</v>
      </c>
      <c r="BU36" s="183">
        <f t="shared" si="20"/>
        <v>0</v>
      </c>
      <c r="BV36" s="183">
        <f t="shared" si="20"/>
        <v>0</v>
      </c>
      <c r="BW36" s="183">
        <f t="shared" ref="BW36:CC36" si="21">+SUM(BW$34:BW$35)</f>
        <v>0</v>
      </c>
      <c r="BX36" s="183">
        <f t="shared" si="21"/>
        <v>0</v>
      </c>
      <c r="BY36" s="183">
        <f t="shared" si="21"/>
        <v>0</v>
      </c>
      <c r="BZ36" s="183">
        <f t="shared" si="21"/>
        <v>0</v>
      </c>
      <c r="CA36" s="183">
        <f t="shared" si="21"/>
        <v>0</v>
      </c>
      <c r="CB36" s="183">
        <f t="shared" si="21"/>
        <v>0</v>
      </c>
      <c r="CC36" s="183">
        <f t="shared" si="21"/>
        <v>0</v>
      </c>
    </row>
    <row r="37" spans="1:81" x14ac:dyDescent="0.3">
      <c r="A37" s="51"/>
      <c r="B37" s="61" t="s">
        <v>110</v>
      </c>
      <c r="C37" s="60"/>
      <c r="D37" s="60"/>
      <c r="E37" s="60"/>
      <c r="F37" s="60"/>
      <c r="G37" s="62"/>
      <c r="H37" s="55"/>
      <c r="I37" s="162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</row>
    <row r="38" spans="1:81" x14ac:dyDescent="0.3">
      <c r="A38" s="53">
        <f>+A36+1</f>
        <v>19</v>
      </c>
      <c r="B38" s="61" t="s">
        <v>48</v>
      </c>
      <c r="C38" s="60"/>
      <c r="D38" s="60"/>
      <c r="E38" s="60"/>
      <c r="F38" s="60"/>
      <c r="G38" s="62"/>
      <c r="H38" s="28" t="s">
        <v>49</v>
      </c>
      <c r="I38" s="162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</row>
    <row r="39" spans="1:81" x14ac:dyDescent="0.3">
      <c r="A39" s="53">
        <f t="shared" ref="A39:A52" si="22">+A38+1</f>
        <v>20</v>
      </c>
      <c r="B39" s="61" t="s">
        <v>50</v>
      </c>
      <c r="C39" s="60"/>
      <c r="D39" s="60"/>
      <c r="E39" s="60"/>
      <c r="F39" s="60"/>
      <c r="G39" s="62"/>
      <c r="H39" s="28" t="s">
        <v>51</v>
      </c>
      <c r="I39" s="162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</row>
    <row r="40" spans="1:81" x14ac:dyDescent="0.3">
      <c r="A40" s="53">
        <f t="shared" si="22"/>
        <v>21</v>
      </c>
      <c r="B40" s="61" t="s">
        <v>52</v>
      </c>
      <c r="C40" s="60"/>
      <c r="D40" s="60"/>
      <c r="E40" s="60"/>
      <c r="F40" s="60"/>
      <c r="G40" s="62"/>
      <c r="H40" s="28" t="s">
        <v>53</v>
      </c>
      <c r="I40" s="162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</row>
    <row r="41" spans="1:81" x14ac:dyDescent="0.3">
      <c r="A41" s="53">
        <f t="shared" si="22"/>
        <v>22</v>
      </c>
      <c r="B41" s="61" t="s">
        <v>54</v>
      </c>
      <c r="C41" s="60"/>
      <c r="D41" s="60"/>
      <c r="E41" s="60"/>
      <c r="F41" s="60"/>
      <c r="G41" s="62"/>
      <c r="H41" s="28" t="s">
        <v>55</v>
      </c>
      <c r="I41" s="162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</row>
    <row r="42" spans="1:81" x14ac:dyDescent="0.3">
      <c r="A42" s="53">
        <f t="shared" si="22"/>
        <v>23</v>
      </c>
      <c r="B42" s="61" t="s">
        <v>56</v>
      </c>
      <c r="C42" s="60"/>
      <c r="D42" s="60"/>
      <c r="E42" s="60"/>
      <c r="F42" s="60"/>
      <c r="G42" s="62"/>
      <c r="H42" s="28" t="s">
        <v>57</v>
      </c>
      <c r="I42" s="162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</row>
    <row r="43" spans="1:81" x14ac:dyDescent="0.3">
      <c r="A43" s="53">
        <f t="shared" si="22"/>
        <v>24</v>
      </c>
      <c r="B43" s="61" t="s">
        <v>58</v>
      </c>
      <c r="C43" s="60"/>
      <c r="D43" s="60"/>
      <c r="E43" s="60"/>
      <c r="F43" s="60"/>
      <c r="G43" s="62"/>
      <c r="H43" s="28" t="s">
        <v>59</v>
      </c>
      <c r="I43" s="162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</row>
    <row r="44" spans="1:81" x14ac:dyDescent="0.3">
      <c r="A44" s="53">
        <f>+A43+1</f>
        <v>25</v>
      </c>
      <c r="B44" s="61" t="s">
        <v>60</v>
      </c>
      <c r="C44" s="60"/>
      <c r="D44" s="60"/>
      <c r="E44" s="60"/>
      <c r="F44" s="60"/>
      <c r="G44" s="62"/>
      <c r="H44" s="28" t="s">
        <v>61</v>
      </c>
      <c r="I44" s="162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</row>
    <row r="45" spans="1:81" x14ac:dyDescent="0.3">
      <c r="A45" s="53">
        <f>+A44+1</f>
        <v>26</v>
      </c>
      <c r="B45" s="61" t="s">
        <v>62</v>
      </c>
      <c r="C45" s="60"/>
      <c r="D45" s="60"/>
      <c r="E45" s="60"/>
      <c r="F45" s="60"/>
      <c r="G45" s="62"/>
      <c r="H45" s="28" t="s">
        <v>63</v>
      </c>
      <c r="I45" s="162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</row>
    <row r="46" spans="1:81" x14ac:dyDescent="0.3">
      <c r="A46" s="53">
        <f t="shared" si="22"/>
        <v>27</v>
      </c>
      <c r="B46" s="61" t="s">
        <v>294</v>
      </c>
      <c r="C46" s="60"/>
      <c r="D46" s="60"/>
      <c r="E46" s="60"/>
      <c r="F46" s="60"/>
      <c r="G46" s="62"/>
      <c r="H46" s="28" t="s">
        <v>64</v>
      </c>
      <c r="I46" s="162"/>
      <c r="J46" s="183" t="e">
        <f ca="1">INDIRECT(ADDRESS(ROW(CFR_4A!$B$21),COLUMN($J$1)+J$13*CFR_4A!$A$2-1,,,"CFR_4A"))</f>
        <v>#VALUE!</v>
      </c>
      <c r="K46" s="183" t="e">
        <f ca="1">INDIRECT(ADDRESS(ROW(CFR_4A!$B$21),COLUMN($J$1)+K$13*CFR_4A!$A$2-1,,,"CFR_4A"))</f>
        <v>#VALUE!</v>
      </c>
      <c r="L46" s="183" t="e">
        <f ca="1">INDIRECT(ADDRESS(ROW(CFR_4A!$B$21),COLUMN($J$1)+L$13*CFR_4A!$A$2-1,,,"CFR_4A"))</f>
        <v>#VALUE!</v>
      </c>
      <c r="M46" s="183" t="e">
        <f ca="1">INDIRECT(ADDRESS(ROW(CFR_4A!$B$21),COLUMN($J$1)+M$13*CFR_4A!$A$2-1,,,"CFR_4A"))</f>
        <v>#VALUE!</v>
      </c>
      <c r="N46" s="183" t="e">
        <f ca="1">INDIRECT(ADDRESS(ROW(CFR_4A!$B$21),COLUMN($J$1)+N$13*CFR_4A!$A$2-1,,,"CFR_4A"))</f>
        <v>#VALUE!</v>
      </c>
      <c r="O46" s="183" t="e">
        <f ca="1">INDIRECT(ADDRESS(ROW(CFR_4A!$B$21),COLUMN($J$1)+O$13*CFR_4A!$A$2-1,,,"CFR_4A"))</f>
        <v>#VALUE!</v>
      </c>
      <c r="P46" s="183" t="e">
        <f ca="1">INDIRECT(ADDRESS(ROW(CFR_4A!$B$21),COLUMN($J$1)+P$13*CFR_4A!$A$2-1,,,"CFR_4A"))</f>
        <v>#VALUE!</v>
      </c>
      <c r="Q46" s="183" t="e">
        <f ca="1">INDIRECT(ADDRESS(ROW(CFR_4A!$B$21),COLUMN($J$1)+Q$13*CFR_4A!$A$2-1,,,"CFR_4A"))</f>
        <v>#VALUE!</v>
      </c>
      <c r="R46" s="183" t="e">
        <f ca="1">INDIRECT(ADDRESS(ROW(CFR_4A!$B$21),COLUMN($J$1)+R$13*CFR_4A!$A$2-1,,,"CFR_4A"))</f>
        <v>#VALUE!</v>
      </c>
      <c r="S46" s="183" t="e">
        <f ca="1">INDIRECT(ADDRESS(ROW(CFR_4A!$B$21),COLUMN($J$1)+S$13*CFR_4A!$A$2-1,,,"CFR_4A"))</f>
        <v>#VALUE!</v>
      </c>
      <c r="T46" s="183" t="e">
        <f ca="1">INDIRECT(ADDRESS(ROW(CFR_4A!$B$21),COLUMN($J$1)+T$13*CFR_4A!$A$2-1,,,"CFR_4A"))</f>
        <v>#VALUE!</v>
      </c>
      <c r="U46" s="183" t="e">
        <f ca="1">INDIRECT(ADDRESS(ROW(CFR_4A!$B$21),COLUMN($J$1)+U$13*CFR_4A!$A$2-1,,,"CFR_4A"))</f>
        <v>#VALUE!</v>
      </c>
      <c r="V46" s="183" t="e">
        <f ca="1">INDIRECT(ADDRESS(ROW(CFR_4A!$B$21),COLUMN($J$1)+V$13*CFR_4A!$A$2-1,,,"CFR_4A"))</f>
        <v>#VALUE!</v>
      </c>
      <c r="W46" s="183" t="e">
        <f ca="1">INDIRECT(ADDRESS(ROW(CFR_4A!$B$21),COLUMN($J$1)+W$13*CFR_4A!$A$2-1,,,"CFR_4A"))</f>
        <v>#VALUE!</v>
      </c>
      <c r="X46" s="183" t="e">
        <f ca="1">INDIRECT(ADDRESS(ROW(CFR_4A!$B$21),COLUMN($J$1)+X$13*CFR_4A!$A$2-1,,,"CFR_4A"))</f>
        <v>#VALUE!</v>
      </c>
      <c r="Y46" s="183" t="e">
        <f ca="1">INDIRECT(ADDRESS(ROW(CFR_4A!$B$21),COLUMN($J$1)+Y$13*CFR_4A!$A$2-1,,,"CFR_4A"))</f>
        <v>#VALUE!</v>
      </c>
      <c r="Z46" s="183" t="e">
        <f ca="1">INDIRECT(ADDRESS(ROW(CFR_4A!$B$21),COLUMN($J$1)+Z$13*CFR_4A!$A$2-1,,,"CFR_4A"))</f>
        <v>#VALUE!</v>
      </c>
      <c r="AA46" s="183" t="e">
        <f ca="1">INDIRECT(ADDRESS(ROW(CFR_4A!$B$21),COLUMN($J$1)+AA$13*CFR_4A!$A$2-1,,,"CFR_4A"))</f>
        <v>#VALUE!</v>
      </c>
      <c r="AB46" s="183" t="e">
        <f ca="1">INDIRECT(ADDRESS(ROW(CFR_4A!$B$21),COLUMN($J$1)+AB$13*CFR_4A!$A$2-1,,,"CFR_4A"))</f>
        <v>#VALUE!</v>
      </c>
      <c r="AC46" s="183" t="e">
        <f ca="1">INDIRECT(ADDRESS(ROW(CFR_4A!$B$21),COLUMN($J$1)+AC$13*CFR_4A!$A$2-1,,,"CFR_4A"))</f>
        <v>#VALUE!</v>
      </c>
      <c r="AD46" s="183" t="e">
        <f ca="1">INDIRECT(ADDRESS(ROW(CFR_4A!$B$21),COLUMN($J$1)+AD$13*CFR_4A!$A$2-1,,,"CFR_4A"))</f>
        <v>#VALUE!</v>
      </c>
      <c r="AE46" s="183" t="e">
        <f ca="1">INDIRECT(ADDRESS(ROW(CFR_4A!$B$21),COLUMN($J$1)+AE$13*CFR_4A!$A$2-1,,,"CFR_4A"))</f>
        <v>#VALUE!</v>
      </c>
      <c r="AF46" s="183" t="e">
        <f ca="1">INDIRECT(ADDRESS(ROW(CFR_4A!$B$21),COLUMN($J$1)+AF$13*CFR_4A!$A$2-1,,,"CFR_4A"))</f>
        <v>#VALUE!</v>
      </c>
      <c r="AG46" s="183" t="e">
        <f ca="1">INDIRECT(ADDRESS(ROW(CFR_4A!$B$21),COLUMN($J$1)+AG$13*CFR_4A!$A$2-1,,,"CFR_4A"))</f>
        <v>#VALUE!</v>
      </c>
      <c r="AH46" s="183" t="e">
        <f ca="1">INDIRECT(ADDRESS(ROW(CFR_4A!$B$21),COLUMN($J$1)+AH$13*CFR_4A!$A$2-1,,,"CFR_4A"))</f>
        <v>#VALUE!</v>
      </c>
      <c r="AI46" s="183" t="e">
        <f ca="1">INDIRECT(ADDRESS(ROW(CFR_4A!$B$21),COLUMN($J$1)+AI$13*CFR_4A!$A$2-1,,,"CFR_4A"))</f>
        <v>#VALUE!</v>
      </c>
      <c r="AJ46" s="183" t="e">
        <f ca="1">INDIRECT(ADDRESS(ROW(CFR_4A!$B$21),COLUMN($J$1)+AJ$13*CFR_4A!$A$2-1,,,"CFR_4A"))</f>
        <v>#VALUE!</v>
      </c>
      <c r="AK46" s="183" t="e">
        <f ca="1">INDIRECT(ADDRESS(ROW(CFR_4A!$B$21),COLUMN($J$1)+AK$13*CFR_4A!$A$2-1,,,"CFR_4A"))</f>
        <v>#VALUE!</v>
      </c>
      <c r="AL46" s="183" t="e">
        <f ca="1">INDIRECT(ADDRESS(ROW(CFR_4A!$B$21),COLUMN($J$1)+AL$13*CFR_4A!$A$2-1,,,"CFR_4A"))</f>
        <v>#VALUE!</v>
      </c>
      <c r="AM46" s="183" t="e">
        <f ca="1">INDIRECT(ADDRESS(ROW(CFR_4A!$B$21),COLUMN($J$1)+AM$13*CFR_4A!$A$2-1,,,"CFR_4A"))</f>
        <v>#VALUE!</v>
      </c>
      <c r="AN46" s="183" t="e">
        <f ca="1">INDIRECT(ADDRESS(ROW(CFR_4A!$B$21),COLUMN($J$1)+AN$13*CFR_4A!$A$2-1,,,"CFR_4A"))</f>
        <v>#VALUE!</v>
      </c>
      <c r="AO46" s="183" t="e">
        <f ca="1">INDIRECT(ADDRESS(ROW(CFR_4A!$B$21),COLUMN($J$1)+AO$13*CFR_4A!$A$2-1,,,"CFR_4A"))</f>
        <v>#VALUE!</v>
      </c>
      <c r="AP46" s="183" t="e">
        <f ca="1">INDIRECT(ADDRESS(ROW(CFR_4A!$B$21),COLUMN($J$1)+AP$13*CFR_4A!$A$2-1,,,"CFR_4A"))</f>
        <v>#VALUE!</v>
      </c>
      <c r="AQ46" s="183" t="e">
        <f ca="1">INDIRECT(ADDRESS(ROW(CFR_4A!$B$21),COLUMN($J$1)+AQ$13*CFR_4A!$A$2-1,,,"CFR_4A"))</f>
        <v>#VALUE!</v>
      </c>
      <c r="AR46" s="183" t="e">
        <f ca="1">INDIRECT(ADDRESS(ROW(CFR_4A!$B$21),COLUMN($J$1)+AR$13*CFR_4A!$A$2-1,,,"CFR_4A"))</f>
        <v>#VALUE!</v>
      </c>
      <c r="AS46" s="183" t="e">
        <f ca="1">INDIRECT(ADDRESS(ROW(CFR_4A!$B$21),COLUMN($J$1)+AS$13*CFR_4A!$A$2-1,,,"CFR_4A"))</f>
        <v>#VALUE!</v>
      </c>
      <c r="AT46" s="183" t="e">
        <f ca="1">INDIRECT(ADDRESS(ROW(CFR_4A!$B$21),COLUMN($J$1)+AT$13*CFR_4A!$A$2-1,,,"CFR_4A"))</f>
        <v>#VALUE!</v>
      </c>
      <c r="AU46" s="183" t="e">
        <f ca="1">INDIRECT(ADDRESS(ROW(CFR_4A!$B$21),COLUMN($J$1)+AU$13*CFR_4A!$A$2-1,,,"CFR_4A"))</f>
        <v>#VALUE!</v>
      </c>
      <c r="AV46" s="183" t="e">
        <f ca="1">INDIRECT(ADDRESS(ROW(CFR_4A!$B$21),COLUMN($J$1)+AV$13*CFR_4A!$A$2-1,,,"CFR_4A"))</f>
        <v>#VALUE!</v>
      </c>
      <c r="AW46" s="183" t="e">
        <f ca="1">INDIRECT(ADDRESS(ROW(CFR_4A!$B$21),COLUMN($J$1)+AW$13*CFR_4A!$A$2-1,,,"CFR_4A"))</f>
        <v>#VALUE!</v>
      </c>
      <c r="AX46" s="183" t="e">
        <f ca="1">INDIRECT(ADDRESS(ROW(CFR_4A!$B$21),COLUMN($J$1)+AX$13*CFR_4A!$A$2-1,,,"CFR_4A"))</f>
        <v>#VALUE!</v>
      </c>
      <c r="AY46" s="183" t="e">
        <f ca="1">INDIRECT(ADDRESS(ROW(CFR_4A!$B$21),COLUMN($J$1)+AY$13*CFR_4A!$A$2-1,,,"CFR_4A"))</f>
        <v>#VALUE!</v>
      </c>
      <c r="AZ46" s="183" t="e">
        <f ca="1">INDIRECT(ADDRESS(ROW(CFR_4A!$B$21),COLUMN($J$1)+AZ$13*CFR_4A!$A$2-1,,,"CFR_4A"))</f>
        <v>#VALUE!</v>
      </c>
      <c r="BA46" s="183" t="e">
        <f ca="1">INDIRECT(ADDRESS(ROW(CFR_4A!$B$21),COLUMN($J$1)+BA$13*CFR_4A!$A$2-1,,,"CFR_4A"))</f>
        <v>#VALUE!</v>
      </c>
      <c r="BB46" s="183" t="e">
        <f ca="1">INDIRECT(ADDRESS(ROW(CFR_4A!$B$21),COLUMN($J$1)+BB$13*CFR_4A!$A$2-1,,,"CFR_4A"))</f>
        <v>#VALUE!</v>
      </c>
      <c r="BC46" s="183" t="e">
        <f ca="1">INDIRECT(ADDRESS(ROW(CFR_4A!$B$21),COLUMN($J$1)+BC$13*CFR_4A!$A$2-1,,,"CFR_4A"))</f>
        <v>#VALUE!</v>
      </c>
      <c r="BD46" s="183" t="e">
        <f ca="1">INDIRECT(ADDRESS(ROW(CFR_4A!$B$21),COLUMN($J$1)+BD$13*CFR_4A!$A$2-1,,,"CFR_4A"))</f>
        <v>#VALUE!</v>
      </c>
      <c r="BE46" s="183" t="e">
        <f ca="1">INDIRECT(ADDRESS(ROW(CFR_4A!$B$21),COLUMN($J$1)+BE$13*CFR_4A!$A$2-1,,,"CFR_4A"))</f>
        <v>#VALUE!</v>
      </c>
      <c r="BF46" s="183" t="e">
        <f ca="1">INDIRECT(ADDRESS(ROW(CFR_4A!$B$21),COLUMN($J$1)+BF$13*CFR_4A!$A$2-1,,,"CFR_4A"))</f>
        <v>#VALUE!</v>
      </c>
      <c r="BG46" s="183" t="e">
        <f ca="1">INDIRECT(ADDRESS(ROW(CFR_4A!$B$21),COLUMN($J$1)+BG$13*CFR_4A!$A$2-1,,,"CFR_4A"))</f>
        <v>#VALUE!</v>
      </c>
      <c r="BH46" s="183" t="e">
        <f ca="1">INDIRECT(ADDRESS(ROW(CFR_4A!$B$21),COLUMN($J$1)+BH$13*CFR_4A!$A$2-1,,,"CFR_4A"))</f>
        <v>#VALUE!</v>
      </c>
      <c r="BI46" s="183" t="e">
        <f ca="1">INDIRECT(ADDRESS(ROW(CFR_4A!$B$21),COLUMN($J$1)+BI$13*CFR_4A!$A$2-1,,,"CFR_4A"))</f>
        <v>#VALUE!</v>
      </c>
      <c r="BJ46" s="183" t="e">
        <f ca="1">INDIRECT(ADDRESS(ROW(CFR_4A!$B$21),COLUMN($J$1)+BJ$13*CFR_4A!$A$2-1,,,"CFR_4A"))</f>
        <v>#VALUE!</v>
      </c>
      <c r="BK46" s="183" t="e">
        <f ca="1">INDIRECT(ADDRESS(ROW(CFR_4A!$B$21),COLUMN($J$1)+BK$13*CFR_4A!$A$2-1,,,"CFR_4A"))</f>
        <v>#VALUE!</v>
      </c>
      <c r="BL46" s="183" t="e">
        <f ca="1">INDIRECT(ADDRESS(ROW(CFR_4A!$B$21),COLUMN($J$1)+BL$13*CFR_4A!$A$2-1,,,"CFR_4A"))</f>
        <v>#VALUE!</v>
      </c>
      <c r="BM46" s="183" t="e">
        <f ca="1">INDIRECT(ADDRESS(ROW(CFR_4A!$B$21),COLUMN($J$1)+BM$13*CFR_4A!$A$2-1,,,"CFR_4A"))</f>
        <v>#VALUE!</v>
      </c>
      <c r="BN46" s="183" t="e">
        <f ca="1">INDIRECT(ADDRESS(ROW(CFR_4A!$B$21),COLUMN($J$1)+BN$13*CFR_4A!$A$2-1,,,"CFR_4A"))</f>
        <v>#VALUE!</v>
      </c>
      <c r="BO46" s="183" t="e">
        <f ca="1">INDIRECT(ADDRESS(ROW(CFR_4A!$B$21),COLUMN($J$1)+BO$13*CFR_4A!$A$2-1,,,"CFR_4A"))</f>
        <v>#VALUE!</v>
      </c>
      <c r="BP46" s="183" t="e">
        <f ca="1">INDIRECT(ADDRESS(ROW(CFR_4A!$B$21),COLUMN($J$1)+BP$13*CFR_4A!$A$2-1,,,"CFR_4A"))</f>
        <v>#VALUE!</v>
      </c>
      <c r="BQ46" s="183" t="e">
        <f ca="1">INDIRECT(ADDRESS(ROW(CFR_4A!$B$21),COLUMN($J$1)+BQ$13*CFR_4A!$A$2-1,,,"CFR_4A"))</f>
        <v>#VALUE!</v>
      </c>
      <c r="BR46" s="183" t="e">
        <f ca="1">INDIRECT(ADDRESS(ROW(CFR_4A!$B$21),COLUMN($J$1)+BR$13*CFR_4A!$A$2-1,,,"CFR_4A"))</f>
        <v>#VALUE!</v>
      </c>
      <c r="BS46" s="183" t="e">
        <f ca="1">INDIRECT(ADDRESS(ROW(CFR_4A!$B$21),COLUMN($J$1)+BS$13*CFR_4A!$A$2-1,,,"CFR_4A"))</f>
        <v>#VALUE!</v>
      </c>
      <c r="BT46" s="183" t="e">
        <f ca="1">INDIRECT(ADDRESS(ROW(CFR_4A!$B$21),COLUMN($J$1)+BT$13*CFR_4A!$A$2-1,,,"CFR_4A"))</f>
        <v>#VALUE!</v>
      </c>
      <c r="BU46" s="183" t="e">
        <f ca="1">INDIRECT(ADDRESS(ROW(CFR_4A!$B$21),COLUMN($J$1)+BU$13*CFR_4A!$A$2-1,,,"CFR_4A"))</f>
        <v>#VALUE!</v>
      </c>
      <c r="BV46" s="183" t="e">
        <f ca="1">INDIRECT(ADDRESS(ROW(CFR_4A!$B$21),COLUMN($J$1)+BV$13*CFR_4A!$A$2-1,,,"CFR_4A"))</f>
        <v>#VALUE!</v>
      </c>
      <c r="BW46" s="183" t="e">
        <f ca="1">INDIRECT(ADDRESS(ROW(CFR_4A!$B$21),COLUMN($J$1)+BW$13*CFR_4A!$A$2-1,,,"CFR_4A"))</f>
        <v>#VALUE!</v>
      </c>
      <c r="BX46" s="183" t="e">
        <f ca="1">INDIRECT(ADDRESS(ROW(CFR_4A!$B$21),COLUMN($J$1)+BX$13*CFR_4A!$A$2-1,,,"CFR_4A"))</f>
        <v>#VALUE!</v>
      </c>
      <c r="BY46" s="183" t="e">
        <f ca="1">INDIRECT(ADDRESS(ROW(CFR_4A!$B$21),COLUMN($J$1)+BY$13*CFR_4A!$A$2-1,,,"CFR_4A"))</f>
        <v>#VALUE!</v>
      </c>
      <c r="BZ46" s="183" t="e">
        <f ca="1">INDIRECT(ADDRESS(ROW(CFR_4A!$B$21),COLUMN($J$1)+BZ$13*CFR_4A!$A$2-1,,,"CFR_4A"))</f>
        <v>#VALUE!</v>
      </c>
      <c r="CA46" s="183" t="e">
        <f ca="1">INDIRECT(ADDRESS(ROW(CFR_4A!$B$21),COLUMN($J$1)+CA$13*CFR_4A!$A$2-1,,,"CFR_4A"))</f>
        <v>#VALUE!</v>
      </c>
      <c r="CB46" s="183" t="e">
        <f ca="1">INDIRECT(ADDRESS(ROW(CFR_4A!$B$21),COLUMN($J$1)+CB$13*CFR_4A!$A$2-1,,,"CFR_4A"))</f>
        <v>#VALUE!</v>
      </c>
      <c r="CC46" s="183" t="e">
        <f ca="1">INDIRECT(ADDRESS(ROW(CFR_4A!$B$21),COLUMN($J$1)+CC$13*CFR_4A!$A$2-1,,,"CFR_4A"))</f>
        <v>#VALUE!</v>
      </c>
    </row>
    <row r="47" spans="1:81" x14ac:dyDescent="0.3">
      <c r="A47" s="53">
        <f t="shared" si="22"/>
        <v>28</v>
      </c>
      <c r="B47" s="61" t="s">
        <v>65</v>
      </c>
      <c r="C47" s="60"/>
      <c r="D47" s="60"/>
      <c r="E47" s="60"/>
      <c r="F47" s="60"/>
      <c r="G47" s="62"/>
      <c r="H47" s="28" t="s">
        <v>66</v>
      </c>
      <c r="I47" s="162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</row>
    <row r="48" spans="1:81" x14ac:dyDescent="0.3">
      <c r="A48" s="53">
        <f t="shared" si="22"/>
        <v>29</v>
      </c>
      <c r="B48" s="61" t="s">
        <v>67</v>
      </c>
      <c r="C48" s="60"/>
      <c r="D48" s="60"/>
      <c r="E48" s="60"/>
      <c r="F48" s="60"/>
      <c r="G48" s="62"/>
      <c r="H48" s="28" t="s">
        <v>68</v>
      </c>
      <c r="I48" s="162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</row>
    <row r="49" spans="1:81" x14ac:dyDescent="0.3">
      <c r="A49" s="53">
        <f t="shared" si="22"/>
        <v>30</v>
      </c>
      <c r="B49" s="61" t="s">
        <v>69</v>
      </c>
      <c r="C49" s="60"/>
      <c r="D49" s="60"/>
      <c r="E49" s="60"/>
      <c r="F49" s="60"/>
      <c r="G49" s="62"/>
      <c r="H49" s="28" t="s">
        <v>70</v>
      </c>
      <c r="I49" s="162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</row>
    <row r="50" spans="1:81" x14ac:dyDescent="0.3">
      <c r="A50" s="53">
        <f t="shared" si="22"/>
        <v>31</v>
      </c>
      <c r="B50" s="61" t="s">
        <v>71</v>
      </c>
      <c r="C50" s="60"/>
      <c r="D50" s="60"/>
      <c r="E50" s="60"/>
      <c r="F50" s="60"/>
      <c r="G50" s="62"/>
      <c r="H50" s="28" t="s">
        <v>72</v>
      </c>
      <c r="I50" s="162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</row>
    <row r="51" spans="1:81" x14ac:dyDescent="0.3">
      <c r="A51" s="53">
        <f t="shared" si="22"/>
        <v>32</v>
      </c>
      <c r="B51" s="61" t="s">
        <v>73</v>
      </c>
      <c r="C51" s="60"/>
      <c r="D51" s="60"/>
      <c r="E51" s="60"/>
      <c r="F51" s="60"/>
      <c r="G51" s="62"/>
      <c r="H51" s="28" t="s">
        <v>74</v>
      </c>
      <c r="I51" s="162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</row>
    <row r="52" spans="1:81" x14ac:dyDescent="0.3">
      <c r="A52" s="53">
        <f t="shared" si="22"/>
        <v>33</v>
      </c>
      <c r="B52" s="61" t="str">
        <f>"Total Other Than Personal Services (Sum Lines " &amp; $A$38 &amp; "-" &amp;$A$51 &amp;")"</f>
        <v>Total Other Than Personal Services (Sum Lines 19-32)</v>
      </c>
      <c r="C52" s="60"/>
      <c r="D52" s="60"/>
      <c r="E52" s="60"/>
      <c r="F52" s="60"/>
      <c r="G52" s="62"/>
      <c r="H52" s="28" t="s">
        <v>75</v>
      </c>
      <c r="I52" s="162"/>
      <c r="J52" s="183" t="e">
        <f t="shared" ref="J52:AO52" ca="1" si="23">+SUM(J$38:J$51)</f>
        <v>#VALUE!</v>
      </c>
      <c r="K52" s="183" t="e">
        <f t="shared" ca="1" si="23"/>
        <v>#VALUE!</v>
      </c>
      <c r="L52" s="183" t="e">
        <f t="shared" ca="1" si="23"/>
        <v>#VALUE!</v>
      </c>
      <c r="M52" s="183" t="e">
        <f t="shared" ca="1" si="23"/>
        <v>#VALUE!</v>
      </c>
      <c r="N52" s="183" t="e">
        <f t="shared" ca="1" si="23"/>
        <v>#VALUE!</v>
      </c>
      <c r="O52" s="183" t="e">
        <f t="shared" ca="1" si="23"/>
        <v>#VALUE!</v>
      </c>
      <c r="P52" s="183" t="e">
        <f t="shared" ca="1" si="23"/>
        <v>#VALUE!</v>
      </c>
      <c r="Q52" s="183" t="e">
        <f t="shared" ca="1" si="23"/>
        <v>#VALUE!</v>
      </c>
      <c r="R52" s="183" t="e">
        <f t="shared" ca="1" si="23"/>
        <v>#VALUE!</v>
      </c>
      <c r="S52" s="183" t="e">
        <f t="shared" ca="1" si="23"/>
        <v>#VALUE!</v>
      </c>
      <c r="T52" s="183" t="e">
        <f t="shared" ca="1" si="23"/>
        <v>#VALUE!</v>
      </c>
      <c r="U52" s="183" t="e">
        <f t="shared" ca="1" si="23"/>
        <v>#VALUE!</v>
      </c>
      <c r="V52" s="183" t="e">
        <f t="shared" ca="1" si="23"/>
        <v>#VALUE!</v>
      </c>
      <c r="W52" s="183" t="e">
        <f t="shared" ca="1" si="23"/>
        <v>#VALUE!</v>
      </c>
      <c r="X52" s="183" t="e">
        <f t="shared" ca="1" si="23"/>
        <v>#VALUE!</v>
      </c>
      <c r="Y52" s="183" t="e">
        <f t="shared" ca="1" si="23"/>
        <v>#VALUE!</v>
      </c>
      <c r="Z52" s="183" t="e">
        <f t="shared" ca="1" si="23"/>
        <v>#VALUE!</v>
      </c>
      <c r="AA52" s="183" t="e">
        <f t="shared" ca="1" si="23"/>
        <v>#VALUE!</v>
      </c>
      <c r="AB52" s="183" t="e">
        <f t="shared" ca="1" si="23"/>
        <v>#VALUE!</v>
      </c>
      <c r="AC52" s="183" t="e">
        <f t="shared" ca="1" si="23"/>
        <v>#VALUE!</v>
      </c>
      <c r="AD52" s="183" t="e">
        <f t="shared" ca="1" si="23"/>
        <v>#VALUE!</v>
      </c>
      <c r="AE52" s="183" t="e">
        <f t="shared" ca="1" si="23"/>
        <v>#VALUE!</v>
      </c>
      <c r="AF52" s="183" t="e">
        <f t="shared" ca="1" si="23"/>
        <v>#VALUE!</v>
      </c>
      <c r="AG52" s="183" t="e">
        <f t="shared" ca="1" si="23"/>
        <v>#VALUE!</v>
      </c>
      <c r="AH52" s="183" t="e">
        <f t="shared" ca="1" si="23"/>
        <v>#VALUE!</v>
      </c>
      <c r="AI52" s="183" t="e">
        <f t="shared" ca="1" si="23"/>
        <v>#VALUE!</v>
      </c>
      <c r="AJ52" s="183" t="e">
        <f t="shared" ca="1" si="23"/>
        <v>#VALUE!</v>
      </c>
      <c r="AK52" s="183" t="e">
        <f t="shared" ca="1" si="23"/>
        <v>#VALUE!</v>
      </c>
      <c r="AL52" s="183" t="e">
        <f t="shared" ca="1" si="23"/>
        <v>#VALUE!</v>
      </c>
      <c r="AM52" s="183" t="e">
        <f t="shared" ca="1" si="23"/>
        <v>#VALUE!</v>
      </c>
      <c r="AN52" s="183" t="e">
        <f t="shared" ca="1" si="23"/>
        <v>#VALUE!</v>
      </c>
      <c r="AO52" s="183" t="e">
        <f t="shared" ca="1" si="23"/>
        <v>#VALUE!</v>
      </c>
      <c r="AP52" s="183" t="e">
        <f t="shared" ref="AP52:BU52" ca="1" si="24">+SUM(AP$38:AP$51)</f>
        <v>#VALUE!</v>
      </c>
      <c r="AQ52" s="183" t="e">
        <f t="shared" ca="1" si="24"/>
        <v>#VALUE!</v>
      </c>
      <c r="AR52" s="183" t="e">
        <f t="shared" ca="1" si="24"/>
        <v>#VALUE!</v>
      </c>
      <c r="AS52" s="183" t="e">
        <f t="shared" ca="1" si="24"/>
        <v>#VALUE!</v>
      </c>
      <c r="AT52" s="183" t="e">
        <f t="shared" ca="1" si="24"/>
        <v>#VALUE!</v>
      </c>
      <c r="AU52" s="183" t="e">
        <f t="shared" ca="1" si="24"/>
        <v>#VALUE!</v>
      </c>
      <c r="AV52" s="183" t="e">
        <f t="shared" ca="1" si="24"/>
        <v>#VALUE!</v>
      </c>
      <c r="AW52" s="183" t="e">
        <f t="shared" ca="1" si="24"/>
        <v>#VALUE!</v>
      </c>
      <c r="AX52" s="183" t="e">
        <f t="shared" ca="1" si="24"/>
        <v>#VALUE!</v>
      </c>
      <c r="AY52" s="183" t="e">
        <f t="shared" ca="1" si="24"/>
        <v>#VALUE!</v>
      </c>
      <c r="AZ52" s="183" t="e">
        <f t="shared" ca="1" si="24"/>
        <v>#VALUE!</v>
      </c>
      <c r="BA52" s="183" t="e">
        <f t="shared" ca="1" si="24"/>
        <v>#VALUE!</v>
      </c>
      <c r="BB52" s="183" t="e">
        <f t="shared" ca="1" si="24"/>
        <v>#VALUE!</v>
      </c>
      <c r="BC52" s="183" t="e">
        <f t="shared" ca="1" si="24"/>
        <v>#VALUE!</v>
      </c>
      <c r="BD52" s="183" t="e">
        <f t="shared" ca="1" si="24"/>
        <v>#VALUE!</v>
      </c>
      <c r="BE52" s="183" t="e">
        <f t="shared" ca="1" si="24"/>
        <v>#VALUE!</v>
      </c>
      <c r="BF52" s="183" t="e">
        <f t="shared" ca="1" si="24"/>
        <v>#VALUE!</v>
      </c>
      <c r="BG52" s="183" t="e">
        <f t="shared" ca="1" si="24"/>
        <v>#VALUE!</v>
      </c>
      <c r="BH52" s="183" t="e">
        <f t="shared" ca="1" si="24"/>
        <v>#VALUE!</v>
      </c>
      <c r="BI52" s="183" t="e">
        <f t="shared" ca="1" si="24"/>
        <v>#VALUE!</v>
      </c>
      <c r="BJ52" s="183" t="e">
        <f t="shared" ca="1" si="24"/>
        <v>#VALUE!</v>
      </c>
      <c r="BK52" s="183" t="e">
        <f t="shared" ca="1" si="24"/>
        <v>#VALUE!</v>
      </c>
      <c r="BL52" s="183" t="e">
        <f t="shared" ca="1" si="24"/>
        <v>#VALUE!</v>
      </c>
      <c r="BM52" s="183" t="e">
        <f t="shared" ca="1" si="24"/>
        <v>#VALUE!</v>
      </c>
      <c r="BN52" s="183" t="e">
        <f t="shared" ca="1" si="24"/>
        <v>#VALUE!</v>
      </c>
      <c r="BO52" s="183" t="e">
        <f t="shared" ca="1" si="24"/>
        <v>#VALUE!</v>
      </c>
      <c r="BP52" s="183" t="e">
        <f t="shared" ca="1" si="24"/>
        <v>#VALUE!</v>
      </c>
      <c r="BQ52" s="183" t="e">
        <f t="shared" ca="1" si="24"/>
        <v>#VALUE!</v>
      </c>
      <c r="BR52" s="183" t="e">
        <f t="shared" ca="1" si="24"/>
        <v>#VALUE!</v>
      </c>
      <c r="BS52" s="183" t="e">
        <f t="shared" ca="1" si="24"/>
        <v>#VALUE!</v>
      </c>
      <c r="BT52" s="183" t="e">
        <f t="shared" ca="1" si="24"/>
        <v>#VALUE!</v>
      </c>
      <c r="BU52" s="183" t="e">
        <f t="shared" ca="1" si="24"/>
        <v>#VALUE!</v>
      </c>
      <c r="BV52" s="183" t="e">
        <f t="shared" ref="BV52:CC52" ca="1" si="25">+SUM(BV$38:BV$51)</f>
        <v>#VALUE!</v>
      </c>
      <c r="BW52" s="183" t="e">
        <f t="shared" ca="1" si="25"/>
        <v>#VALUE!</v>
      </c>
      <c r="BX52" s="183" t="e">
        <f t="shared" ca="1" si="25"/>
        <v>#VALUE!</v>
      </c>
      <c r="BY52" s="183" t="e">
        <f t="shared" ca="1" si="25"/>
        <v>#VALUE!</v>
      </c>
      <c r="BZ52" s="183" t="e">
        <f t="shared" ca="1" si="25"/>
        <v>#VALUE!</v>
      </c>
      <c r="CA52" s="183" t="e">
        <f t="shared" ca="1" si="25"/>
        <v>#VALUE!</v>
      </c>
      <c r="CB52" s="183" t="e">
        <f t="shared" ca="1" si="25"/>
        <v>#VALUE!</v>
      </c>
      <c r="CC52" s="183" t="e">
        <f t="shared" ca="1" si="25"/>
        <v>#VALUE!</v>
      </c>
    </row>
    <row r="53" spans="1:81" x14ac:dyDescent="0.3">
      <c r="A53" s="51"/>
      <c r="B53" s="61" t="s">
        <v>111</v>
      </c>
      <c r="C53" s="60"/>
      <c r="D53" s="60"/>
      <c r="E53" s="60"/>
      <c r="F53" s="60"/>
      <c r="G53" s="62"/>
      <c r="H53" s="55"/>
      <c r="I53" s="162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</row>
    <row r="54" spans="1:81" x14ac:dyDescent="0.3">
      <c r="A54" s="53">
        <f>+A52+1</f>
        <v>34</v>
      </c>
      <c r="B54" s="61" t="s">
        <v>76</v>
      </c>
      <c r="C54" s="60"/>
      <c r="D54" s="60"/>
      <c r="E54" s="60"/>
      <c r="F54" s="60"/>
      <c r="G54" s="62"/>
      <c r="H54" s="28" t="s">
        <v>77</v>
      </c>
      <c r="I54" s="162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</row>
    <row r="55" spans="1:81" x14ac:dyDescent="0.3">
      <c r="A55" s="53">
        <f t="shared" ref="A55:A60" si="26">+A54+1</f>
        <v>35</v>
      </c>
      <c r="B55" s="61" t="s">
        <v>78</v>
      </c>
      <c r="C55" s="60"/>
      <c r="D55" s="60"/>
      <c r="E55" s="60"/>
      <c r="F55" s="60"/>
      <c r="G55" s="62"/>
      <c r="H55" s="28" t="s">
        <v>79</v>
      </c>
      <c r="I55" s="162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</row>
    <row r="56" spans="1:81" x14ac:dyDescent="0.3">
      <c r="A56" s="53">
        <f t="shared" si="26"/>
        <v>36</v>
      </c>
      <c r="B56" s="61" t="s">
        <v>80</v>
      </c>
      <c r="C56" s="60"/>
      <c r="D56" s="60"/>
      <c r="E56" s="60"/>
      <c r="F56" s="60"/>
      <c r="G56" s="62"/>
      <c r="H56" s="28" t="s">
        <v>81</v>
      </c>
      <c r="I56" s="162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</row>
    <row r="57" spans="1:81" x14ac:dyDescent="0.3">
      <c r="A57" s="53">
        <f t="shared" si="26"/>
        <v>37</v>
      </c>
      <c r="B57" s="61" t="s">
        <v>82</v>
      </c>
      <c r="C57" s="60"/>
      <c r="D57" s="60"/>
      <c r="E57" s="60"/>
      <c r="F57" s="60"/>
      <c r="G57" s="62"/>
      <c r="H57" s="28" t="s">
        <v>83</v>
      </c>
      <c r="I57" s="162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</row>
    <row r="58" spans="1:81" x14ac:dyDescent="0.3">
      <c r="A58" s="53">
        <f t="shared" si="26"/>
        <v>38</v>
      </c>
      <c r="B58" s="61" t="s">
        <v>84</v>
      </c>
      <c r="C58" s="60"/>
      <c r="D58" s="60"/>
      <c r="E58" s="60"/>
      <c r="F58" s="60"/>
      <c r="G58" s="62"/>
      <c r="H58" s="28" t="s">
        <v>85</v>
      </c>
      <c r="I58" s="162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</row>
    <row r="59" spans="1:81" x14ac:dyDescent="0.3">
      <c r="A59" s="53">
        <f t="shared" si="26"/>
        <v>39</v>
      </c>
      <c r="B59" s="61" t="s">
        <v>73</v>
      </c>
      <c r="C59" s="60"/>
      <c r="D59" s="60"/>
      <c r="E59" s="60"/>
      <c r="F59" s="60"/>
      <c r="G59" s="62"/>
      <c r="H59" s="28" t="s">
        <v>86</v>
      </c>
      <c r="I59" s="162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</row>
    <row r="60" spans="1:81" x14ac:dyDescent="0.3">
      <c r="A60" s="53">
        <f t="shared" si="26"/>
        <v>40</v>
      </c>
      <c r="B60" s="61" t="str">
        <f>"Total Equipment (Sum of Lines " &amp; $A$54 &amp; "-" &amp;$A$59 &amp;")"</f>
        <v>Total Equipment (Sum of Lines 34-39)</v>
      </c>
      <c r="C60" s="60"/>
      <c r="D60" s="60"/>
      <c r="E60" s="60"/>
      <c r="F60" s="60"/>
      <c r="G60" s="62"/>
      <c r="H60" s="28" t="s">
        <v>87</v>
      </c>
      <c r="I60" s="162"/>
      <c r="J60" s="183">
        <f>+SUM(J$54:J$59)</f>
        <v>0</v>
      </c>
      <c r="K60" s="183">
        <f t="shared" ref="K60:BV60" si="27">+SUM(K$54:K$59)</f>
        <v>0</v>
      </c>
      <c r="L60" s="183">
        <f t="shared" si="27"/>
        <v>0</v>
      </c>
      <c r="M60" s="183">
        <f t="shared" si="27"/>
        <v>0</v>
      </c>
      <c r="N60" s="183">
        <f t="shared" si="27"/>
        <v>0</v>
      </c>
      <c r="O60" s="183">
        <f t="shared" si="27"/>
        <v>0</v>
      </c>
      <c r="P60" s="183">
        <f t="shared" si="27"/>
        <v>0</v>
      </c>
      <c r="Q60" s="183">
        <f t="shared" si="27"/>
        <v>0</v>
      </c>
      <c r="R60" s="183">
        <f t="shared" si="27"/>
        <v>0</v>
      </c>
      <c r="S60" s="183">
        <f t="shared" si="27"/>
        <v>0</v>
      </c>
      <c r="T60" s="183">
        <f t="shared" si="27"/>
        <v>0</v>
      </c>
      <c r="U60" s="183">
        <f t="shared" si="27"/>
        <v>0</v>
      </c>
      <c r="V60" s="183">
        <f t="shared" si="27"/>
        <v>0</v>
      </c>
      <c r="W60" s="183">
        <f t="shared" si="27"/>
        <v>0</v>
      </c>
      <c r="X60" s="183">
        <f t="shared" si="27"/>
        <v>0</v>
      </c>
      <c r="Y60" s="183">
        <f t="shared" si="27"/>
        <v>0</v>
      </c>
      <c r="Z60" s="183">
        <f t="shared" si="27"/>
        <v>0</v>
      </c>
      <c r="AA60" s="183">
        <f t="shared" si="27"/>
        <v>0</v>
      </c>
      <c r="AB60" s="183">
        <f t="shared" si="27"/>
        <v>0</v>
      </c>
      <c r="AC60" s="183">
        <f t="shared" si="27"/>
        <v>0</v>
      </c>
      <c r="AD60" s="183">
        <f t="shared" si="27"/>
        <v>0</v>
      </c>
      <c r="AE60" s="183">
        <f t="shared" si="27"/>
        <v>0</v>
      </c>
      <c r="AF60" s="183">
        <f t="shared" si="27"/>
        <v>0</v>
      </c>
      <c r="AG60" s="183">
        <f t="shared" si="27"/>
        <v>0</v>
      </c>
      <c r="AH60" s="183">
        <f t="shared" si="27"/>
        <v>0</v>
      </c>
      <c r="AI60" s="183">
        <f t="shared" si="27"/>
        <v>0</v>
      </c>
      <c r="AJ60" s="183">
        <f t="shared" si="27"/>
        <v>0</v>
      </c>
      <c r="AK60" s="183">
        <f t="shared" si="27"/>
        <v>0</v>
      </c>
      <c r="AL60" s="183">
        <f t="shared" si="27"/>
        <v>0</v>
      </c>
      <c r="AM60" s="183">
        <f t="shared" si="27"/>
        <v>0</v>
      </c>
      <c r="AN60" s="183">
        <f t="shared" si="27"/>
        <v>0</v>
      </c>
      <c r="AO60" s="183">
        <f t="shared" si="27"/>
        <v>0</v>
      </c>
      <c r="AP60" s="183">
        <f t="shared" si="27"/>
        <v>0</v>
      </c>
      <c r="AQ60" s="183">
        <f t="shared" si="27"/>
        <v>0</v>
      </c>
      <c r="AR60" s="183">
        <f t="shared" si="27"/>
        <v>0</v>
      </c>
      <c r="AS60" s="183">
        <f t="shared" si="27"/>
        <v>0</v>
      </c>
      <c r="AT60" s="183">
        <f t="shared" si="27"/>
        <v>0</v>
      </c>
      <c r="AU60" s="183">
        <f t="shared" si="27"/>
        <v>0</v>
      </c>
      <c r="AV60" s="183">
        <f t="shared" si="27"/>
        <v>0</v>
      </c>
      <c r="AW60" s="183">
        <f t="shared" si="27"/>
        <v>0</v>
      </c>
      <c r="AX60" s="183">
        <f t="shared" si="27"/>
        <v>0</v>
      </c>
      <c r="AY60" s="183">
        <f t="shared" si="27"/>
        <v>0</v>
      </c>
      <c r="AZ60" s="183">
        <f t="shared" si="27"/>
        <v>0</v>
      </c>
      <c r="BA60" s="183">
        <f t="shared" si="27"/>
        <v>0</v>
      </c>
      <c r="BB60" s="183">
        <f t="shared" si="27"/>
        <v>0</v>
      </c>
      <c r="BC60" s="183">
        <f t="shared" si="27"/>
        <v>0</v>
      </c>
      <c r="BD60" s="183">
        <f t="shared" si="27"/>
        <v>0</v>
      </c>
      <c r="BE60" s="183">
        <f t="shared" si="27"/>
        <v>0</v>
      </c>
      <c r="BF60" s="183">
        <f t="shared" si="27"/>
        <v>0</v>
      </c>
      <c r="BG60" s="183">
        <f t="shared" si="27"/>
        <v>0</v>
      </c>
      <c r="BH60" s="183">
        <f t="shared" si="27"/>
        <v>0</v>
      </c>
      <c r="BI60" s="183">
        <f t="shared" si="27"/>
        <v>0</v>
      </c>
      <c r="BJ60" s="183">
        <f t="shared" si="27"/>
        <v>0</v>
      </c>
      <c r="BK60" s="183">
        <f t="shared" si="27"/>
        <v>0</v>
      </c>
      <c r="BL60" s="183">
        <f t="shared" si="27"/>
        <v>0</v>
      </c>
      <c r="BM60" s="183">
        <f t="shared" si="27"/>
        <v>0</v>
      </c>
      <c r="BN60" s="183">
        <f t="shared" si="27"/>
        <v>0</v>
      </c>
      <c r="BO60" s="183">
        <f t="shared" si="27"/>
        <v>0</v>
      </c>
      <c r="BP60" s="183">
        <f t="shared" si="27"/>
        <v>0</v>
      </c>
      <c r="BQ60" s="183">
        <f t="shared" si="27"/>
        <v>0</v>
      </c>
      <c r="BR60" s="183">
        <f t="shared" si="27"/>
        <v>0</v>
      </c>
      <c r="BS60" s="183">
        <f t="shared" si="27"/>
        <v>0</v>
      </c>
      <c r="BT60" s="183">
        <f t="shared" si="27"/>
        <v>0</v>
      </c>
      <c r="BU60" s="183">
        <f t="shared" si="27"/>
        <v>0</v>
      </c>
      <c r="BV60" s="183">
        <f t="shared" si="27"/>
        <v>0</v>
      </c>
      <c r="BW60" s="183">
        <f t="shared" ref="BW60:CC60" si="28">+SUM(BW$54:BW$59)</f>
        <v>0</v>
      </c>
      <c r="BX60" s="183">
        <f t="shared" si="28"/>
        <v>0</v>
      </c>
      <c r="BY60" s="183">
        <f t="shared" si="28"/>
        <v>0</v>
      </c>
      <c r="BZ60" s="183">
        <f t="shared" si="28"/>
        <v>0</v>
      </c>
      <c r="CA60" s="183">
        <f t="shared" si="28"/>
        <v>0</v>
      </c>
      <c r="CB60" s="183">
        <f t="shared" si="28"/>
        <v>0</v>
      </c>
      <c r="CC60" s="183">
        <f t="shared" si="28"/>
        <v>0</v>
      </c>
    </row>
    <row r="61" spans="1:81" x14ac:dyDescent="0.3">
      <c r="A61" s="51"/>
      <c r="B61" s="61" t="s">
        <v>112</v>
      </c>
      <c r="C61" s="60"/>
      <c r="D61" s="60"/>
      <c r="E61" s="60"/>
      <c r="F61" s="60"/>
      <c r="G61" s="62"/>
      <c r="H61" s="55"/>
      <c r="I61" s="162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</row>
    <row r="62" spans="1:81" x14ac:dyDescent="0.3">
      <c r="A62" s="53">
        <f>+A60+1</f>
        <v>41</v>
      </c>
      <c r="B62" s="61" t="s">
        <v>88</v>
      </c>
      <c r="C62" s="60"/>
      <c r="D62" s="60"/>
      <c r="E62" s="60"/>
      <c r="F62" s="60"/>
      <c r="G62" s="62"/>
      <c r="H62" s="28" t="s">
        <v>89</v>
      </c>
      <c r="I62" s="162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</row>
    <row r="63" spans="1:81" x14ac:dyDescent="0.3">
      <c r="A63" s="53">
        <f t="shared" ref="A63:A68" si="29">+A62+1</f>
        <v>42</v>
      </c>
      <c r="B63" s="61" t="s">
        <v>90</v>
      </c>
      <c r="C63" s="60"/>
      <c r="D63" s="60"/>
      <c r="E63" s="60"/>
      <c r="F63" s="60"/>
      <c r="G63" s="62"/>
      <c r="H63" s="28" t="s">
        <v>91</v>
      </c>
      <c r="I63" s="162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</row>
    <row r="64" spans="1:81" x14ac:dyDescent="0.3">
      <c r="A64" s="53">
        <f t="shared" si="29"/>
        <v>43</v>
      </c>
      <c r="B64" s="61" t="s">
        <v>92</v>
      </c>
      <c r="C64" s="60"/>
      <c r="D64" s="60"/>
      <c r="E64" s="60"/>
      <c r="F64" s="60"/>
      <c r="G64" s="62"/>
      <c r="H64" s="28" t="s">
        <v>93</v>
      </c>
      <c r="I64" s="162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</row>
    <row r="65" spans="1:81" x14ac:dyDescent="0.3">
      <c r="A65" s="53">
        <f t="shared" si="29"/>
        <v>44</v>
      </c>
      <c r="B65" s="61" t="s">
        <v>95</v>
      </c>
      <c r="C65" s="60"/>
      <c r="D65" s="60"/>
      <c r="E65" s="60"/>
      <c r="F65" s="60"/>
      <c r="G65" s="62"/>
      <c r="H65" s="28" t="s">
        <v>96</v>
      </c>
      <c r="I65" s="162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</row>
    <row r="66" spans="1:81" x14ac:dyDescent="0.3">
      <c r="A66" s="53">
        <f t="shared" si="29"/>
        <v>45</v>
      </c>
      <c r="B66" s="61" t="s">
        <v>98</v>
      </c>
      <c r="C66" s="60"/>
      <c r="D66" s="60"/>
      <c r="E66" s="60"/>
      <c r="F66" s="60"/>
      <c r="G66" s="62"/>
      <c r="H66" s="28" t="s">
        <v>99</v>
      </c>
      <c r="I66" s="162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</row>
    <row r="67" spans="1:81" x14ac:dyDescent="0.3">
      <c r="A67" s="53">
        <f t="shared" si="29"/>
        <v>46</v>
      </c>
      <c r="B67" s="61" t="s">
        <v>73</v>
      </c>
      <c r="C67" s="60"/>
      <c r="D67" s="60"/>
      <c r="E67" s="60"/>
      <c r="F67" s="60"/>
      <c r="G67" s="62"/>
      <c r="H67" s="28" t="s">
        <v>100</v>
      </c>
      <c r="I67" s="162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</row>
    <row r="68" spans="1:81" x14ac:dyDescent="0.3">
      <c r="A68" s="53">
        <f t="shared" si="29"/>
        <v>47</v>
      </c>
      <c r="B68" s="61" t="str">
        <f>"Total Property-Provider Paid (Sum of Lines " &amp;$A$62 &amp;"-" &amp; $A$67 &amp;")"</f>
        <v>Total Property-Provider Paid (Sum of Lines 41-46)</v>
      </c>
      <c r="C68" s="60"/>
      <c r="D68" s="60"/>
      <c r="E68" s="60"/>
      <c r="F68" s="60"/>
      <c r="G68" s="62"/>
      <c r="H68" s="28" t="s">
        <v>101</v>
      </c>
      <c r="I68" s="162"/>
      <c r="J68" s="183">
        <f>SUM(J$62:J$67)</f>
        <v>0</v>
      </c>
      <c r="K68" s="183">
        <f t="shared" ref="K68:BV68" si="30">SUM(K$62:K$67)</f>
        <v>0</v>
      </c>
      <c r="L68" s="183">
        <f t="shared" si="30"/>
        <v>0</v>
      </c>
      <c r="M68" s="183">
        <f t="shared" si="30"/>
        <v>0</v>
      </c>
      <c r="N68" s="183">
        <f t="shared" si="30"/>
        <v>0</v>
      </c>
      <c r="O68" s="183">
        <f t="shared" si="30"/>
        <v>0</v>
      </c>
      <c r="P68" s="183">
        <f t="shared" si="30"/>
        <v>0</v>
      </c>
      <c r="Q68" s="183">
        <f t="shared" si="30"/>
        <v>0</v>
      </c>
      <c r="R68" s="183">
        <f t="shared" si="30"/>
        <v>0</v>
      </c>
      <c r="S68" s="183">
        <f t="shared" si="30"/>
        <v>0</v>
      </c>
      <c r="T68" s="183">
        <f t="shared" si="30"/>
        <v>0</v>
      </c>
      <c r="U68" s="183">
        <f t="shared" si="30"/>
        <v>0</v>
      </c>
      <c r="V68" s="183">
        <f t="shared" si="30"/>
        <v>0</v>
      </c>
      <c r="W68" s="183">
        <f t="shared" si="30"/>
        <v>0</v>
      </c>
      <c r="X68" s="183">
        <f t="shared" si="30"/>
        <v>0</v>
      </c>
      <c r="Y68" s="183">
        <f t="shared" si="30"/>
        <v>0</v>
      </c>
      <c r="Z68" s="183">
        <f t="shared" si="30"/>
        <v>0</v>
      </c>
      <c r="AA68" s="183">
        <f t="shared" si="30"/>
        <v>0</v>
      </c>
      <c r="AB68" s="183">
        <f t="shared" si="30"/>
        <v>0</v>
      </c>
      <c r="AC68" s="183">
        <f t="shared" si="30"/>
        <v>0</v>
      </c>
      <c r="AD68" s="183">
        <f t="shared" si="30"/>
        <v>0</v>
      </c>
      <c r="AE68" s="183">
        <f t="shared" si="30"/>
        <v>0</v>
      </c>
      <c r="AF68" s="183">
        <f t="shared" si="30"/>
        <v>0</v>
      </c>
      <c r="AG68" s="183">
        <f t="shared" si="30"/>
        <v>0</v>
      </c>
      <c r="AH68" s="183">
        <f t="shared" si="30"/>
        <v>0</v>
      </c>
      <c r="AI68" s="183">
        <f t="shared" si="30"/>
        <v>0</v>
      </c>
      <c r="AJ68" s="183">
        <f t="shared" si="30"/>
        <v>0</v>
      </c>
      <c r="AK68" s="183">
        <f t="shared" si="30"/>
        <v>0</v>
      </c>
      <c r="AL68" s="183">
        <f t="shared" si="30"/>
        <v>0</v>
      </c>
      <c r="AM68" s="183">
        <f t="shared" si="30"/>
        <v>0</v>
      </c>
      <c r="AN68" s="183">
        <f t="shared" si="30"/>
        <v>0</v>
      </c>
      <c r="AO68" s="183">
        <f t="shared" si="30"/>
        <v>0</v>
      </c>
      <c r="AP68" s="183">
        <f t="shared" si="30"/>
        <v>0</v>
      </c>
      <c r="AQ68" s="183">
        <f t="shared" si="30"/>
        <v>0</v>
      </c>
      <c r="AR68" s="183">
        <f t="shared" si="30"/>
        <v>0</v>
      </c>
      <c r="AS68" s="183">
        <f t="shared" si="30"/>
        <v>0</v>
      </c>
      <c r="AT68" s="183">
        <f t="shared" si="30"/>
        <v>0</v>
      </c>
      <c r="AU68" s="183">
        <f t="shared" si="30"/>
        <v>0</v>
      </c>
      <c r="AV68" s="183">
        <f t="shared" si="30"/>
        <v>0</v>
      </c>
      <c r="AW68" s="183">
        <f t="shared" si="30"/>
        <v>0</v>
      </c>
      <c r="AX68" s="183">
        <f t="shared" si="30"/>
        <v>0</v>
      </c>
      <c r="AY68" s="183">
        <f t="shared" si="30"/>
        <v>0</v>
      </c>
      <c r="AZ68" s="183">
        <f t="shared" si="30"/>
        <v>0</v>
      </c>
      <c r="BA68" s="183">
        <f t="shared" si="30"/>
        <v>0</v>
      </c>
      <c r="BB68" s="183">
        <f t="shared" si="30"/>
        <v>0</v>
      </c>
      <c r="BC68" s="183">
        <f t="shared" si="30"/>
        <v>0</v>
      </c>
      <c r="BD68" s="183">
        <f t="shared" si="30"/>
        <v>0</v>
      </c>
      <c r="BE68" s="183">
        <f t="shared" si="30"/>
        <v>0</v>
      </c>
      <c r="BF68" s="183">
        <f t="shared" si="30"/>
        <v>0</v>
      </c>
      <c r="BG68" s="183">
        <f t="shared" si="30"/>
        <v>0</v>
      </c>
      <c r="BH68" s="183">
        <f t="shared" si="30"/>
        <v>0</v>
      </c>
      <c r="BI68" s="183">
        <f t="shared" si="30"/>
        <v>0</v>
      </c>
      <c r="BJ68" s="183">
        <f t="shared" si="30"/>
        <v>0</v>
      </c>
      <c r="BK68" s="183">
        <f t="shared" si="30"/>
        <v>0</v>
      </c>
      <c r="BL68" s="183">
        <f t="shared" si="30"/>
        <v>0</v>
      </c>
      <c r="BM68" s="183">
        <f t="shared" si="30"/>
        <v>0</v>
      </c>
      <c r="BN68" s="183">
        <f t="shared" si="30"/>
        <v>0</v>
      </c>
      <c r="BO68" s="183">
        <f t="shared" si="30"/>
        <v>0</v>
      </c>
      <c r="BP68" s="183">
        <f t="shared" si="30"/>
        <v>0</v>
      </c>
      <c r="BQ68" s="183">
        <f t="shared" si="30"/>
        <v>0</v>
      </c>
      <c r="BR68" s="183">
        <f t="shared" si="30"/>
        <v>0</v>
      </c>
      <c r="BS68" s="183">
        <f t="shared" si="30"/>
        <v>0</v>
      </c>
      <c r="BT68" s="183">
        <f t="shared" si="30"/>
        <v>0</v>
      </c>
      <c r="BU68" s="183">
        <f t="shared" si="30"/>
        <v>0</v>
      </c>
      <c r="BV68" s="183">
        <f t="shared" si="30"/>
        <v>0</v>
      </c>
      <c r="BW68" s="183">
        <f t="shared" ref="BW68:CC68" si="31">SUM(BW$62:BW$67)</f>
        <v>0</v>
      </c>
      <c r="BX68" s="183">
        <f t="shared" si="31"/>
        <v>0</v>
      </c>
      <c r="BY68" s="183">
        <f t="shared" si="31"/>
        <v>0</v>
      </c>
      <c r="BZ68" s="183">
        <f t="shared" si="31"/>
        <v>0</v>
      </c>
      <c r="CA68" s="183">
        <f t="shared" si="31"/>
        <v>0</v>
      </c>
      <c r="CB68" s="183">
        <f t="shared" si="31"/>
        <v>0</v>
      </c>
      <c r="CC68" s="183">
        <f t="shared" si="31"/>
        <v>0</v>
      </c>
    </row>
    <row r="69" spans="1:81" x14ac:dyDescent="0.3">
      <c r="A69" s="51"/>
      <c r="B69" s="61" t="s">
        <v>18</v>
      </c>
      <c r="C69" s="60"/>
      <c r="D69" s="60"/>
      <c r="E69" s="60"/>
      <c r="F69" s="60"/>
      <c r="G69" s="62"/>
      <c r="H69" s="55"/>
      <c r="I69" s="162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</row>
    <row r="70" spans="1:81" x14ac:dyDescent="0.3">
      <c r="A70" s="53">
        <f>+A68+1</f>
        <v>48</v>
      </c>
      <c r="B70" s="61" t="str">
        <f>"Total Operating Costs (Sum lines "&amp;$A$31&amp;", "&amp;$A$32&amp;", "&amp;$A$36&amp;" and "&amp;$A$52 &amp;")"</f>
        <v>Total Operating Costs (Sum lines 14, 15, 18 and 33)</v>
      </c>
      <c r="C70" s="60"/>
      <c r="D70" s="60"/>
      <c r="E70" s="60"/>
      <c r="F70" s="60"/>
      <c r="G70" s="62"/>
      <c r="H70" s="28" t="s">
        <v>102</v>
      </c>
      <c r="I70" s="162"/>
      <c r="J70" s="183" t="e">
        <f t="shared" ref="J70:AO70" ca="1" si="32">+J$31+J$32+J$36+J$52</f>
        <v>#VALUE!</v>
      </c>
      <c r="K70" s="183" t="e">
        <f t="shared" ca="1" si="32"/>
        <v>#VALUE!</v>
      </c>
      <c r="L70" s="183" t="e">
        <f t="shared" ca="1" si="32"/>
        <v>#VALUE!</v>
      </c>
      <c r="M70" s="183" t="e">
        <f t="shared" ca="1" si="32"/>
        <v>#VALUE!</v>
      </c>
      <c r="N70" s="183" t="e">
        <f t="shared" ca="1" si="32"/>
        <v>#VALUE!</v>
      </c>
      <c r="O70" s="183" t="e">
        <f t="shared" ca="1" si="32"/>
        <v>#VALUE!</v>
      </c>
      <c r="P70" s="183" t="e">
        <f t="shared" ca="1" si="32"/>
        <v>#VALUE!</v>
      </c>
      <c r="Q70" s="183" t="e">
        <f t="shared" ca="1" si="32"/>
        <v>#VALUE!</v>
      </c>
      <c r="R70" s="183" t="e">
        <f t="shared" ca="1" si="32"/>
        <v>#VALUE!</v>
      </c>
      <c r="S70" s="183" t="e">
        <f t="shared" ca="1" si="32"/>
        <v>#VALUE!</v>
      </c>
      <c r="T70" s="183" t="e">
        <f t="shared" ca="1" si="32"/>
        <v>#VALUE!</v>
      </c>
      <c r="U70" s="183" t="e">
        <f t="shared" ca="1" si="32"/>
        <v>#VALUE!</v>
      </c>
      <c r="V70" s="183" t="e">
        <f t="shared" ca="1" si="32"/>
        <v>#VALUE!</v>
      </c>
      <c r="W70" s="183" t="e">
        <f t="shared" ca="1" si="32"/>
        <v>#VALUE!</v>
      </c>
      <c r="X70" s="183" t="e">
        <f t="shared" ca="1" si="32"/>
        <v>#VALUE!</v>
      </c>
      <c r="Y70" s="183" t="e">
        <f t="shared" ca="1" si="32"/>
        <v>#VALUE!</v>
      </c>
      <c r="Z70" s="183" t="e">
        <f t="shared" ca="1" si="32"/>
        <v>#VALUE!</v>
      </c>
      <c r="AA70" s="183" t="e">
        <f t="shared" ca="1" si="32"/>
        <v>#VALUE!</v>
      </c>
      <c r="AB70" s="183" t="e">
        <f t="shared" ca="1" si="32"/>
        <v>#VALUE!</v>
      </c>
      <c r="AC70" s="183" t="e">
        <f t="shared" ca="1" si="32"/>
        <v>#VALUE!</v>
      </c>
      <c r="AD70" s="183" t="e">
        <f t="shared" ca="1" si="32"/>
        <v>#VALUE!</v>
      </c>
      <c r="AE70" s="183" t="e">
        <f t="shared" ca="1" si="32"/>
        <v>#VALUE!</v>
      </c>
      <c r="AF70" s="183" t="e">
        <f t="shared" ca="1" si="32"/>
        <v>#VALUE!</v>
      </c>
      <c r="AG70" s="183" t="e">
        <f t="shared" ca="1" si="32"/>
        <v>#VALUE!</v>
      </c>
      <c r="AH70" s="183" t="e">
        <f t="shared" ca="1" si="32"/>
        <v>#VALUE!</v>
      </c>
      <c r="AI70" s="183" t="e">
        <f t="shared" ca="1" si="32"/>
        <v>#VALUE!</v>
      </c>
      <c r="AJ70" s="183" t="e">
        <f t="shared" ca="1" si="32"/>
        <v>#VALUE!</v>
      </c>
      <c r="AK70" s="183" t="e">
        <f t="shared" ca="1" si="32"/>
        <v>#VALUE!</v>
      </c>
      <c r="AL70" s="183" t="e">
        <f t="shared" ca="1" si="32"/>
        <v>#VALUE!</v>
      </c>
      <c r="AM70" s="183" t="e">
        <f t="shared" ca="1" si="32"/>
        <v>#VALUE!</v>
      </c>
      <c r="AN70" s="183" t="e">
        <f t="shared" ca="1" si="32"/>
        <v>#VALUE!</v>
      </c>
      <c r="AO70" s="183" t="e">
        <f t="shared" ca="1" si="32"/>
        <v>#VALUE!</v>
      </c>
      <c r="AP70" s="183" t="e">
        <f t="shared" ref="AP70:BU70" ca="1" si="33">+AP$31+AP$32+AP$36+AP$52</f>
        <v>#VALUE!</v>
      </c>
      <c r="AQ70" s="183" t="e">
        <f t="shared" ca="1" si="33"/>
        <v>#VALUE!</v>
      </c>
      <c r="AR70" s="183" t="e">
        <f t="shared" ca="1" si="33"/>
        <v>#VALUE!</v>
      </c>
      <c r="AS70" s="183" t="e">
        <f t="shared" ca="1" si="33"/>
        <v>#VALUE!</v>
      </c>
      <c r="AT70" s="183" t="e">
        <f t="shared" ca="1" si="33"/>
        <v>#VALUE!</v>
      </c>
      <c r="AU70" s="183" t="e">
        <f t="shared" ca="1" si="33"/>
        <v>#VALUE!</v>
      </c>
      <c r="AV70" s="183" t="e">
        <f t="shared" ca="1" si="33"/>
        <v>#VALUE!</v>
      </c>
      <c r="AW70" s="183" t="e">
        <f t="shared" ca="1" si="33"/>
        <v>#VALUE!</v>
      </c>
      <c r="AX70" s="183" t="e">
        <f t="shared" ca="1" si="33"/>
        <v>#VALUE!</v>
      </c>
      <c r="AY70" s="183" t="e">
        <f t="shared" ca="1" si="33"/>
        <v>#VALUE!</v>
      </c>
      <c r="AZ70" s="183" t="e">
        <f t="shared" ca="1" si="33"/>
        <v>#VALUE!</v>
      </c>
      <c r="BA70" s="183" t="e">
        <f t="shared" ca="1" si="33"/>
        <v>#VALUE!</v>
      </c>
      <c r="BB70" s="183" t="e">
        <f t="shared" ca="1" si="33"/>
        <v>#VALUE!</v>
      </c>
      <c r="BC70" s="183" t="e">
        <f t="shared" ca="1" si="33"/>
        <v>#VALUE!</v>
      </c>
      <c r="BD70" s="183" t="e">
        <f t="shared" ca="1" si="33"/>
        <v>#VALUE!</v>
      </c>
      <c r="BE70" s="183" t="e">
        <f t="shared" ca="1" si="33"/>
        <v>#VALUE!</v>
      </c>
      <c r="BF70" s="183" t="e">
        <f t="shared" ca="1" si="33"/>
        <v>#VALUE!</v>
      </c>
      <c r="BG70" s="183" t="e">
        <f t="shared" ca="1" si="33"/>
        <v>#VALUE!</v>
      </c>
      <c r="BH70" s="183" t="e">
        <f t="shared" ca="1" si="33"/>
        <v>#VALUE!</v>
      </c>
      <c r="BI70" s="183" t="e">
        <f t="shared" ca="1" si="33"/>
        <v>#VALUE!</v>
      </c>
      <c r="BJ70" s="183" t="e">
        <f t="shared" ca="1" si="33"/>
        <v>#VALUE!</v>
      </c>
      <c r="BK70" s="183" t="e">
        <f t="shared" ca="1" si="33"/>
        <v>#VALUE!</v>
      </c>
      <c r="BL70" s="183" t="e">
        <f t="shared" ca="1" si="33"/>
        <v>#VALUE!</v>
      </c>
      <c r="BM70" s="183" t="e">
        <f t="shared" ca="1" si="33"/>
        <v>#VALUE!</v>
      </c>
      <c r="BN70" s="183" t="e">
        <f t="shared" ca="1" si="33"/>
        <v>#VALUE!</v>
      </c>
      <c r="BO70" s="183" t="e">
        <f t="shared" ca="1" si="33"/>
        <v>#VALUE!</v>
      </c>
      <c r="BP70" s="183" t="e">
        <f t="shared" ca="1" si="33"/>
        <v>#VALUE!</v>
      </c>
      <c r="BQ70" s="183" t="e">
        <f t="shared" ca="1" si="33"/>
        <v>#VALUE!</v>
      </c>
      <c r="BR70" s="183" t="e">
        <f t="shared" ca="1" si="33"/>
        <v>#VALUE!</v>
      </c>
      <c r="BS70" s="183" t="e">
        <f t="shared" ca="1" si="33"/>
        <v>#VALUE!</v>
      </c>
      <c r="BT70" s="183" t="e">
        <f t="shared" ca="1" si="33"/>
        <v>#VALUE!</v>
      </c>
      <c r="BU70" s="183" t="e">
        <f t="shared" ca="1" si="33"/>
        <v>#VALUE!</v>
      </c>
      <c r="BV70" s="183" t="e">
        <f t="shared" ref="BV70:CC70" ca="1" si="34">+BV$31+BV$32+BV$36+BV$52</f>
        <v>#VALUE!</v>
      </c>
      <c r="BW70" s="183" t="e">
        <f t="shared" ca="1" si="34"/>
        <v>#VALUE!</v>
      </c>
      <c r="BX70" s="183" t="e">
        <f t="shared" ca="1" si="34"/>
        <v>#VALUE!</v>
      </c>
      <c r="BY70" s="183" t="e">
        <f t="shared" ca="1" si="34"/>
        <v>#VALUE!</v>
      </c>
      <c r="BZ70" s="183" t="e">
        <f t="shared" ca="1" si="34"/>
        <v>#VALUE!</v>
      </c>
      <c r="CA70" s="183" t="e">
        <f t="shared" ca="1" si="34"/>
        <v>#VALUE!</v>
      </c>
      <c r="CB70" s="183" t="e">
        <f t="shared" ca="1" si="34"/>
        <v>#VALUE!</v>
      </c>
      <c r="CC70" s="183" t="e">
        <f t="shared" ca="1" si="34"/>
        <v>#VALUE!</v>
      </c>
    </row>
    <row r="71" spans="1:81" x14ac:dyDescent="0.3">
      <c r="A71" s="148">
        <f>+A70+1</f>
        <v>49</v>
      </c>
      <c r="B71" s="61" t="str">
        <f>"Agency Admin. Alloc.(Line "&amp;$A$70&amp;" times Ajusted Ratio Factor (CFR-3))"</f>
        <v>Agency Admin. Alloc.(Line 48 times Ajusted Ratio Factor (CFR-3))</v>
      </c>
      <c r="C71" s="60"/>
      <c r="D71" s="60"/>
      <c r="E71" s="60"/>
      <c r="F71" s="60"/>
      <c r="G71" s="62"/>
      <c r="H71" s="28" t="s">
        <v>103</v>
      </c>
      <c r="I71" s="162"/>
      <c r="J71" s="183" t="e">
        <f ca="1">+J$70*VLOOKUP(TRIM(J$14),CFR_3!$I$86:$J$90,2,0)</f>
        <v>#VALUE!</v>
      </c>
      <c r="K71" s="184" t="e">
        <f ca="1">+K$70*VLOOKUP(K$14,CFR_3!$I$86:$J$90,2,0)</f>
        <v>#VALUE!</v>
      </c>
      <c r="L71" s="184" t="e">
        <f ca="1">+L$70*VLOOKUP(L$14,CFR_3!$I$86:$J$90,2,0)</f>
        <v>#VALUE!</v>
      </c>
      <c r="M71" s="184" t="e">
        <f ca="1">+M$70*VLOOKUP(M$14,CFR_3!$I$86:$J$90,2,0)</f>
        <v>#VALUE!</v>
      </c>
      <c r="N71" s="184" t="e">
        <f ca="1">+N$70*VLOOKUP(N$14,CFR_3!$I$86:$J$90,2,0)</f>
        <v>#VALUE!</v>
      </c>
      <c r="O71" s="184" t="e">
        <f ca="1">+O$70*VLOOKUP(O$14,CFR_3!$I$86:$J$90,2,0)</f>
        <v>#VALUE!</v>
      </c>
      <c r="P71" s="184" t="e">
        <f ca="1">+P$70*VLOOKUP(P$14,CFR_3!$I$86:$J$90,2,0)</f>
        <v>#VALUE!</v>
      </c>
      <c r="Q71" s="184" t="e">
        <f ca="1">+Q$70*VLOOKUP(Q$14,CFR_3!$I$86:$J$90,2,0)</f>
        <v>#VALUE!</v>
      </c>
      <c r="R71" s="184" t="e">
        <f ca="1">+R$70*VLOOKUP(R$14,CFR_3!$I$86:$J$90,2,0)</f>
        <v>#VALUE!</v>
      </c>
      <c r="S71" s="184" t="e">
        <f ca="1">+S$70*VLOOKUP(S$14,CFR_3!$I$86:$J$90,2,0)</f>
        <v>#VALUE!</v>
      </c>
      <c r="T71" s="184" t="e">
        <f ca="1">+T$70*VLOOKUP(T$14,CFR_3!$I$86:$J$90,2,0)</f>
        <v>#VALUE!</v>
      </c>
      <c r="U71" s="184" t="e">
        <f ca="1">+U$70*VLOOKUP(U$14,CFR_3!$I$86:$J$90,2,0)</f>
        <v>#VALUE!</v>
      </c>
      <c r="V71" s="184" t="e">
        <f ca="1">+V$70*VLOOKUP(V$14,CFR_3!$I$86:$J$90,2,0)</f>
        <v>#VALUE!</v>
      </c>
      <c r="W71" s="184" t="e">
        <f ca="1">+W$70*VLOOKUP(W$14,CFR_3!$I$86:$J$90,2,0)</f>
        <v>#VALUE!</v>
      </c>
      <c r="X71" s="184" t="e">
        <f ca="1">+X$70*VLOOKUP(X$14,CFR_3!$I$86:$J$90,2,0)</f>
        <v>#VALUE!</v>
      </c>
      <c r="Y71" s="184" t="e">
        <f ca="1">+Y$70*VLOOKUP(Y$14,CFR_3!$I$86:$J$90,2,0)</f>
        <v>#VALUE!</v>
      </c>
      <c r="Z71" s="184" t="e">
        <f ca="1">+Z$70*VLOOKUP(Z$14,CFR_3!$I$86:$J$90,2,0)</f>
        <v>#VALUE!</v>
      </c>
      <c r="AA71" s="184" t="e">
        <f ca="1">+AA$70*VLOOKUP(AA$14,CFR_3!$I$86:$J$90,2,0)</f>
        <v>#VALUE!</v>
      </c>
      <c r="AB71" s="184" t="e">
        <f ca="1">+AB$70*VLOOKUP(AB$14,CFR_3!$I$86:$J$90,2,0)</f>
        <v>#VALUE!</v>
      </c>
      <c r="AC71" s="184" t="e">
        <f ca="1">+AC$70*VLOOKUP(AC$14,CFR_3!$I$86:$J$90,2,0)</f>
        <v>#VALUE!</v>
      </c>
      <c r="AD71" s="184" t="e">
        <f ca="1">+AD$70*VLOOKUP(AD$14,CFR_3!$I$86:$J$90,2,0)</f>
        <v>#VALUE!</v>
      </c>
      <c r="AE71" s="184" t="e">
        <f ca="1">+AE$70*VLOOKUP(AE$14,CFR_3!$I$86:$J$90,2,0)</f>
        <v>#VALUE!</v>
      </c>
      <c r="AF71" s="184" t="e">
        <f ca="1">+AF$70*VLOOKUP(AF$14,CFR_3!$I$86:$J$90,2,0)</f>
        <v>#VALUE!</v>
      </c>
      <c r="AG71" s="184" t="e">
        <f ca="1">+AG$70*VLOOKUP(AG$14,CFR_3!$I$86:$J$90,2,0)</f>
        <v>#VALUE!</v>
      </c>
      <c r="AH71" s="184" t="e">
        <f ca="1">+AH$70*VLOOKUP(AH$14,CFR_3!$I$86:$J$90,2,0)</f>
        <v>#VALUE!</v>
      </c>
      <c r="AI71" s="184" t="e">
        <f ca="1">+AI$70*VLOOKUP(AI$14,CFR_3!$I$86:$J$90,2,0)</f>
        <v>#VALUE!</v>
      </c>
      <c r="AJ71" s="184" t="e">
        <f ca="1">+AJ$70*VLOOKUP(AJ$14,CFR_3!$I$86:$J$90,2,0)</f>
        <v>#VALUE!</v>
      </c>
      <c r="AK71" s="184" t="e">
        <f ca="1">+AK$70*VLOOKUP(AK$14,CFR_3!$I$86:$J$90,2,0)</f>
        <v>#VALUE!</v>
      </c>
      <c r="AL71" s="184" t="e">
        <f ca="1">+AL$70*VLOOKUP(AL$14,CFR_3!$I$86:$J$90,2,0)</f>
        <v>#VALUE!</v>
      </c>
      <c r="AM71" s="184" t="e">
        <f ca="1">+AM$70*VLOOKUP(AM$14,CFR_3!$I$86:$J$90,2,0)</f>
        <v>#VALUE!</v>
      </c>
      <c r="AN71" s="184" t="e">
        <f ca="1">+AN$70*VLOOKUP(AN$14,CFR_3!$I$86:$J$90,2,0)</f>
        <v>#VALUE!</v>
      </c>
      <c r="AO71" s="184" t="e">
        <f ca="1">+AO$70*VLOOKUP(AO$14,CFR_3!$I$86:$J$90,2,0)</f>
        <v>#VALUE!</v>
      </c>
      <c r="AP71" s="184" t="e">
        <f ca="1">+AP$70*VLOOKUP(AP$14,CFR_3!$I$86:$J$90,2,0)</f>
        <v>#VALUE!</v>
      </c>
      <c r="AQ71" s="184" t="e">
        <f ca="1">+AQ$70*VLOOKUP(AQ$14,CFR_3!$I$86:$J$90,2,0)</f>
        <v>#VALUE!</v>
      </c>
      <c r="AR71" s="184" t="e">
        <f ca="1">+AR$70*VLOOKUP(AR$14,CFR_3!$I$86:$J$90,2,0)</f>
        <v>#VALUE!</v>
      </c>
      <c r="AS71" s="184" t="e">
        <f ca="1">+AS$70*VLOOKUP(AS$14,CFR_3!$I$86:$J$90,2,0)</f>
        <v>#VALUE!</v>
      </c>
      <c r="AT71" s="184" t="e">
        <f ca="1">+AT$70*VLOOKUP(AT$14,CFR_3!$I$86:$J$90,2,0)</f>
        <v>#VALUE!</v>
      </c>
      <c r="AU71" s="184" t="e">
        <f ca="1">+AU$70*VLOOKUP(AU$14,CFR_3!$I$86:$J$90,2,0)</f>
        <v>#VALUE!</v>
      </c>
      <c r="AV71" s="184" t="e">
        <f ca="1">+AV$70*VLOOKUP(AV$14,CFR_3!$I$86:$J$90,2,0)</f>
        <v>#VALUE!</v>
      </c>
      <c r="AW71" s="184" t="e">
        <f ca="1">+AW$70*VLOOKUP(AW$14,CFR_3!$I$86:$J$90,2,0)</f>
        <v>#VALUE!</v>
      </c>
      <c r="AX71" s="184" t="e">
        <f ca="1">+AX$70*VLOOKUP(AX$14,CFR_3!$I$86:$J$90,2,0)</f>
        <v>#VALUE!</v>
      </c>
      <c r="AY71" s="184" t="e">
        <f ca="1">+AY$70*VLOOKUP(AY$14,CFR_3!$I$86:$J$90,2,0)</f>
        <v>#VALUE!</v>
      </c>
      <c r="AZ71" s="184" t="e">
        <f ca="1">+AZ$70*VLOOKUP(AZ$14,CFR_3!$I$86:$J$90,2,0)</f>
        <v>#VALUE!</v>
      </c>
      <c r="BA71" s="184" t="e">
        <f ca="1">+BA$70*VLOOKUP(BA$14,CFR_3!$I$86:$J$90,2,0)</f>
        <v>#VALUE!</v>
      </c>
      <c r="BB71" s="184" t="e">
        <f ca="1">+BB$70*VLOOKUP(BB$14,CFR_3!$I$86:$J$90,2,0)</f>
        <v>#VALUE!</v>
      </c>
      <c r="BC71" s="184" t="e">
        <f ca="1">+BC$70*VLOOKUP(BC$14,CFR_3!$I$86:$J$90,2,0)</f>
        <v>#VALUE!</v>
      </c>
      <c r="BD71" s="184" t="e">
        <f ca="1">+BD$70*VLOOKUP(BD$14,CFR_3!$I$86:$J$90,2,0)</f>
        <v>#VALUE!</v>
      </c>
      <c r="BE71" s="184" t="e">
        <f ca="1">+BE$70*VLOOKUP(BE$14,CFR_3!$I$86:$J$90,2,0)</f>
        <v>#VALUE!</v>
      </c>
      <c r="BF71" s="184" t="e">
        <f ca="1">+BF$70*VLOOKUP(BF$14,CFR_3!$I$86:$J$90,2,0)</f>
        <v>#VALUE!</v>
      </c>
      <c r="BG71" s="184" t="e">
        <f ca="1">+BG$70*VLOOKUP(BG$14,CFR_3!$I$86:$J$90,2,0)</f>
        <v>#VALUE!</v>
      </c>
      <c r="BH71" s="184" t="e">
        <f ca="1">+BH$70*VLOOKUP(BH$14,CFR_3!$I$86:$J$90,2,0)</f>
        <v>#VALUE!</v>
      </c>
      <c r="BI71" s="184" t="e">
        <f ca="1">+BI$70*VLOOKUP(BI$14,CFR_3!$I$86:$J$90,2,0)</f>
        <v>#VALUE!</v>
      </c>
      <c r="BJ71" s="184" t="e">
        <f ca="1">+BJ$70*VLOOKUP(BJ$14,CFR_3!$I$86:$J$90,2,0)</f>
        <v>#VALUE!</v>
      </c>
      <c r="BK71" s="184" t="e">
        <f ca="1">+BK$70*VLOOKUP(BK$14,CFR_3!$I$86:$J$90,2,0)</f>
        <v>#VALUE!</v>
      </c>
      <c r="BL71" s="184" t="e">
        <f ca="1">+BL$70*VLOOKUP(BL$14,CFR_3!$I$86:$J$90,2,0)</f>
        <v>#VALUE!</v>
      </c>
      <c r="BM71" s="184" t="e">
        <f ca="1">+BM$70*VLOOKUP(BM$14,CFR_3!$I$86:$J$90,2,0)</f>
        <v>#VALUE!</v>
      </c>
      <c r="BN71" s="184" t="e">
        <f ca="1">+BN$70*VLOOKUP(BN$14,CFR_3!$I$86:$J$90,2,0)</f>
        <v>#VALUE!</v>
      </c>
      <c r="BO71" s="184" t="e">
        <f ca="1">+BO$70*VLOOKUP(BO$14,CFR_3!$I$86:$J$90,2,0)</f>
        <v>#VALUE!</v>
      </c>
      <c r="BP71" s="184" t="e">
        <f ca="1">+BP$70*VLOOKUP(BP$14,CFR_3!$I$86:$J$90,2,0)</f>
        <v>#VALUE!</v>
      </c>
      <c r="BQ71" s="184" t="e">
        <f ca="1">+BQ$70*VLOOKUP(BQ$14,CFR_3!$I$86:$J$90,2,0)</f>
        <v>#VALUE!</v>
      </c>
      <c r="BR71" s="184" t="e">
        <f ca="1">+BR$70*VLOOKUP(BR$14,CFR_3!$I$86:$J$90,2,0)</f>
        <v>#VALUE!</v>
      </c>
      <c r="BS71" s="184" t="e">
        <f ca="1">+BS$70*VLOOKUP(BS$14,CFR_3!$I$86:$J$90,2,0)</f>
        <v>#VALUE!</v>
      </c>
      <c r="BT71" s="184" t="e">
        <f ca="1">+BT$70*VLOOKUP(BT$14,CFR_3!$I$86:$J$90,2,0)</f>
        <v>#VALUE!</v>
      </c>
      <c r="BU71" s="184" t="e">
        <f ca="1">+BU$70*VLOOKUP(BU$14,CFR_3!$I$86:$J$90,2,0)</f>
        <v>#VALUE!</v>
      </c>
      <c r="BV71" s="184" t="e">
        <f ca="1">+BV$70*VLOOKUP(BV$14,CFR_3!$I$86:$J$90,2,0)</f>
        <v>#VALUE!</v>
      </c>
      <c r="BW71" s="184" t="e">
        <f ca="1">+BW$70*VLOOKUP(BW$14,CFR_3!$I$86:$J$90,2,0)</f>
        <v>#VALUE!</v>
      </c>
      <c r="BX71" s="184" t="e">
        <f ca="1">+BX$70*VLOOKUP(BX$14,CFR_3!$I$86:$J$90,2,0)</f>
        <v>#VALUE!</v>
      </c>
      <c r="BY71" s="184" t="e">
        <f ca="1">+BY$70*VLOOKUP(BY$14,CFR_3!$I$86:$J$90,2,0)</f>
        <v>#VALUE!</v>
      </c>
      <c r="BZ71" s="184" t="e">
        <f ca="1">+BZ$70*VLOOKUP(BZ$14,CFR_3!$I$86:$J$90,2,0)</f>
        <v>#VALUE!</v>
      </c>
      <c r="CA71" s="184" t="e">
        <f ca="1">+CA$70*VLOOKUP(CA$14,CFR_3!$I$86:$J$90,2,0)</f>
        <v>#VALUE!</v>
      </c>
      <c r="CB71" s="184" t="e">
        <f ca="1">+CB$70*VLOOKUP(CB$14,CFR_3!$I$86:$J$90,2,0)</f>
        <v>#VALUE!</v>
      </c>
      <c r="CC71" s="184" t="e">
        <f ca="1">+CC$70*VLOOKUP(CC$14,CFR_3!$I$86:$J$90,2,0)</f>
        <v>#VALUE!</v>
      </c>
    </row>
    <row r="72" spans="1:81" x14ac:dyDescent="0.3">
      <c r="A72" s="53">
        <f>+A71+1</f>
        <v>50</v>
      </c>
      <c r="B72" s="61" t="s">
        <v>104</v>
      </c>
      <c r="C72" s="60"/>
      <c r="D72" s="60"/>
      <c r="E72" s="60"/>
      <c r="F72" s="60"/>
      <c r="G72" s="62"/>
      <c r="H72" s="28" t="s">
        <v>105</v>
      </c>
      <c r="I72" s="162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</row>
    <row r="73" spans="1:81" x14ac:dyDescent="0.3">
      <c r="A73" s="53">
        <f>+A72+1</f>
        <v>51</v>
      </c>
      <c r="B73" s="61" t="str">
        <f>"Total Prog/Site Costs (Sum lines " &amp; $A$60 &amp;", " &amp; $A$68 &amp;"-" &amp;$A$71 &amp; " minus " &amp; $A$72 &amp;")"</f>
        <v>Total Prog/Site Costs (Sum lines 40, 47-49 minus 50)</v>
      </c>
      <c r="C73" s="60"/>
      <c r="D73" s="60"/>
      <c r="E73" s="60"/>
      <c r="F73" s="60"/>
      <c r="G73" s="62"/>
      <c r="H73" s="28" t="s">
        <v>106</v>
      </c>
      <c r="I73" s="162"/>
      <c r="J73" s="185" t="e">
        <f ca="1">+J$60+J$68+J$70+J$71-J$72</f>
        <v>#VALUE!</v>
      </c>
      <c r="K73" s="185" t="e">
        <f t="shared" ref="K73:BV73" ca="1" si="35">+K$60+K$68+K$70+K$71-K$72</f>
        <v>#VALUE!</v>
      </c>
      <c r="L73" s="185" t="e">
        <f t="shared" ca="1" si="35"/>
        <v>#VALUE!</v>
      </c>
      <c r="M73" s="185" t="e">
        <f t="shared" ca="1" si="35"/>
        <v>#VALUE!</v>
      </c>
      <c r="N73" s="185" t="e">
        <f t="shared" ca="1" si="35"/>
        <v>#VALUE!</v>
      </c>
      <c r="O73" s="185" t="e">
        <f t="shared" ca="1" si="35"/>
        <v>#VALUE!</v>
      </c>
      <c r="P73" s="185" t="e">
        <f t="shared" ca="1" si="35"/>
        <v>#VALUE!</v>
      </c>
      <c r="Q73" s="185" t="e">
        <f t="shared" ca="1" si="35"/>
        <v>#VALUE!</v>
      </c>
      <c r="R73" s="185" t="e">
        <f t="shared" ca="1" si="35"/>
        <v>#VALUE!</v>
      </c>
      <c r="S73" s="185" t="e">
        <f t="shared" ca="1" si="35"/>
        <v>#VALUE!</v>
      </c>
      <c r="T73" s="185" t="e">
        <f t="shared" ca="1" si="35"/>
        <v>#VALUE!</v>
      </c>
      <c r="U73" s="185" t="e">
        <f t="shared" ca="1" si="35"/>
        <v>#VALUE!</v>
      </c>
      <c r="V73" s="185" t="e">
        <f t="shared" ca="1" si="35"/>
        <v>#VALUE!</v>
      </c>
      <c r="W73" s="185" t="e">
        <f t="shared" ca="1" si="35"/>
        <v>#VALUE!</v>
      </c>
      <c r="X73" s="185" t="e">
        <f t="shared" ca="1" si="35"/>
        <v>#VALUE!</v>
      </c>
      <c r="Y73" s="185" t="e">
        <f t="shared" ca="1" si="35"/>
        <v>#VALUE!</v>
      </c>
      <c r="Z73" s="185" t="e">
        <f t="shared" ca="1" si="35"/>
        <v>#VALUE!</v>
      </c>
      <c r="AA73" s="185" t="e">
        <f t="shared" ca="1" si="35"/>
        <v>#VALUE!</v>
      </c>
      <c r="AB73" s="185" t="e">
        <f t="shared" ca="1" si="35"/>
        <v>#VALUE!</v>
      </c>
      <c r="AC73" s="185" t="e">
        <f t="shared" ca="1" si="35"/>
        <v>#VALUE!</v>
      </c>
      <c r="AD73" s="185" t="e">
        <f t="shared" ca="1" si="35"/>
        <v>#VALUE!</v>
      </c>
      <c r="AE73" s="185" t="e">
        <f t="shared" ca="1" si="35"/>
        <v>#VALUE!</v>
      </c>
      <c r="AF73" s="185" t="e">
        <f t="shared" ca="1" si="35"/>
        <v>#VALUE!</v>
      </c>
      <c r="AG73" s="185" t="e">
        <f t="shared" ca="1" si="35"/>
        <v>#VALUE!</v>
      </c>
      <c r="AH73" s="185" t="e">
        <f t="shared" ca="1" si="35"/>
        <v>#VALUE!</v>
      </c>
      <c r="AI73" s="185" t="e">
        <f t="shared" ca="1" si="35"/>
        <v>#VALUE!</v>
      </c>
      <c r="AJ73" s="185" t="e">
        <f t="shared" ca="1" si="35"/>
        <v>#VALUE!</v>
      </c>
      <c r="AK73" s="185" t="e">
        <f t="shared" ca="1" si="35"/>
        <v>#VALUE!</v>
      </c>
      <c r="AL73" s="185" t="e">
        <f t="shared" ca="1" si="35"/>
        <v>#VALUE!</v>
      </c>
      <c r="AM73" s="185" t="e">
        <f t="shared" ca="1" si="35"/>
        <v>#VALUE!</v>
      </c>
      <c r="AN73" s="185" t="e">
        <f t="shared" ca="1" si="35"/>
        <v>#VALUE!</v>
      </c>
      <c r="AO73" s="185" t="e">
        <f t="shared" ca="1" si="35"/>
        <v>#VALUE!</v>
      </c>
      <c r="AP73" s="185" t="e">
        <f t="shared" ca="1" si="35"/>
        <v>#VALUE!</v>
      </c>
      <c r="AQ73" s="185" t="e">
        <f t="shared" ca="1" si="35"/>
        <v>#VALUE!</v>
      </c>
      <c r="AR73" s="185" t="e">
        <f t="shared" ca="1" si="35"/>
        <v>#VALUE!</v>
      </c>
      <c r="AS73" s="185" t="e">
        <f t="shared" ca="1" si="35"/>
        <v>#VALUE!</v>
      </c>
      <c r="AT73" s="185" t="e">
        <f t="shared" ca="1" si="35"/>
        <v>#VALUE!</v>
      </c>
      <c r="AU73" s="185" t="e">
        <f t="shared" ca="1" si="35"/>
        <v>#VALUE!</v>
      </c>
      <c r="AV73" s="185" t="e">
        <f t="shared" ca="1" si="35"/>
        <v>#VALUE!</v>
      </c>
      <c r="AW73" s="185" t="e">
        <f t="shared" ca="1" si="35"/>
        <v>#VALUE!</v>
      </c>
      <c r="AX73" s="185" t="e">
        <f t="shared" ca="1" si="35"/>
        <v>#VALUE!</v>
      </c>
      <c r="AY73" s="185" t="e">
        <f t="shared" ca="1" si="35"/>
        <v>#VALUE!</v>
      </c>
      <c r="AZ73" s="185" t="e">
        <f t="shared" ca="1" si="35"/>
        <v>#VALUE!</v>
      </c>
      <c r="BA73" s="185" t="e">
        <f t="shared" ca="1" si="35"/>
        <v>#VALUE!</v>
      </c>
      <c r="BB73" s="185" t="e">
        <f t="shared" ca="1" si="35"/>
        <v>#VALUE!</v>
      </c>
      <c r="BC73" s="185" t="e">
        <f t="shared" ca="1" si="35"/>
        <v>#VALUE!</v>
      </c>
      <c r="BD73" s="185" t="e">
        <f t="shared" ca="1" si="35"/>
        <v>#VALUE!</v>
      </c>
      <c r="BE73" s="185" t="e">
        <f t="shared" ca="1" si="35"/>
        <v>#VALUE!</v>
      </c>
      <c r="BF73" s="185" t="e">
        <f t="shared" ca="1" si="35"/>
        <v>#VALUE!</v>
      </c>
      <c r="BG73" s="185" t="e">
        <f t="shared" ca="1" si="35"/>
        <v>#VALUE!</v>
      </c>
      <c r="BH73" s="185" t="e">
        <f t="shared" ca="1" si="35"/>
        <v>#VALUE!</v>
      </c>
      <c r="BI73" s="185" t="e">
        <f t="shared" ca="1" si="35"/>
        <v>#VALUE!</v>
      </c>
      <c r="BJ73" s="185" t="e">
        <f t="shared" ca="1" si="35"/>
        <v>#VALUE!</v>
      </c>
      <c r="BK73" s="185" t="e">
        <f t="shared" ca="1" si="35"/>
        <v>#VALUE!</v>
      </c>
      <c r="BL73" s="185" t="e">
        <f t="shared" ca="1" si="35"/>
        <v>#VALUE!</v>
      </c>
      <c r="BM73" s="185" t="e">
        <f t="shared" ca="1" si="35"/>
        <v>#VALUE!</v>
      </c>
      <c r="BN73" s="185" t="e">
        <f t="shared" ca="1" si="35"/>
        <v>#VALUE!</v>
      </c>
      <c r="BO73" s="185" t="e">
        <f t="shared" ca="1" si="35"/>
        <v>#VALUE!</v>
      </c>
      <c r="BP73" s="185" t="e">
        <f t="shared" ca="1" si="35"/>
        <v>#VALUE!</v>
      </c>
      <c r="BQ73" s="185" t="e">
        <f t="shared" ca="1" si="35"/>
        <v>#VALUE!</v>
      </c>
      <c r="BR73" s="185" t="e">
        <f t="shared" ca="1" si="35"/>
        <v>#VALUE!</v>
      </c>
      <c r="BS73" s="185" t="e">
        <f t="shared" ca="1" si="35"/>
        <v>#VALUE!</v>
      </c>
      <c r="BT73" s="185" t="e">
        <f t="shared" ca="1" si="35"/>
        <v>#VALUE!</v>
      </c>
      <c r="BU73" s="185" t="e">
        <f t="shared" ca="1" si="35"/>
        <v>#VALUE!</v>
      </c>
      <c r="BV73" s="185" t="e">
        <f t="shared" ca="1" si="35"/>
        <v>#VALUE!</v>
      </c>
      <c r="BW73" s="185" t="e">
        <f t="shared" ref="BW73:CC73" ca="1" si="36">+BW$60+BW$68+BW$70+BW$71-BW$72</f>
        <v>#VALUE!</v>
      </c>
      <c r="BX73" s="185" t="e">
        <f t="shared" ca="1" si="36"/>
        <v>#VALUE!</v>
      </c>
      <c r="BY73" s="185" t="e">
        <f t="shared" ca="1" si="36"/>
        <v>#VALUE!</v>
      </c>
      <c r="BZ73" s="185" t="e">
        <f t="shared" ca="1" si="36"/>
        <v>#VALUE!</v>
      </c>
      <c r="CA73" s="185" t="e">
        <f t="shared" ca="1" si="36"/>
        <v>#VALUE!</v>
      </c>
      <c r="CB73" s="185" t="e">
        <f t="shared" ca="1" si="36"/>
        <v>#VALUE!</v>
      </c>
      <c r="CC73" s="185" t="e">
        <f t="shared" ca="1" si="36"/>
        <v>#VALUE!</v>
      </c>
    </row>
    <row r="74" spans="1:81" x14ac:dyDescent="0.3">
      <c r="A74" s="51"/>
      <c r="B74" s="61" t="s">
        <v>113</v>
      </c>
      <c r="C74" s="60"/>
      <c r="D74" s="60"/>
      <c r="E74" s="60"/>
      <c r="F74" s="60"/>
      <c r="G74" s="62"/>
      <c r="H74" s="55"/>
      <c r="I74" s="162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30"/>
      <c r="CC74" s="130"/>
    </row>
    <row r="75" spans="1:81" ht="14.4" thickBot="1" x14ac:dyDescent="0.35">
      <c r="A75" s="54">
        <f>+A73+1</f>
        <v>52</v>
      </c>
      <c r="B75" s="63" t="s">
        <v>107</v>
      </c>
      <c r="C75" s="64"/>
      <c r="D75" s="64"/>
      <c r="E75" s="64"/>
      <c r="F75" s="64"/>
      <c r="G75" s="65"/>
      <c r="H75" s="56" t="s">
        <v>108</v>
      </c>
      <c r="I75" s="162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</row>
    <row r="76" spans="1:81" hidden="1" x14ac:dyDescent="0.3">
      <c r="A76" s="82"/>
      <c r="B76" s="82"/>
      <c r="C76" s="82"/>
      <c r="D76" s="82"/>
      <c r="E76" s="82"/>
      <c r="F76" s="82"/>
      <c r="G76" s="82"/>
      <c r="H76" s="83"/>
      <c r="J76" s="67"/>
      <c r="K76" s="2"/>
      <c r="L76" s="2"/>
    </row>
    <row r="77" spans="1:81" hidden="1" x14ac:dyDescent="0.3">
      <c r="A77" s="82"/>
      <c r="B77" s="82"/>
      <c r="C77" s="82"/>
      <c r="D77" s="82"/>
      <c r="E77" s="82"/>
      <c r="F77" s="82"/>
      <c r="G77" s="82"/>
      <c r="H77" s="83"/>
      <c r="J77" s="82"/>
      <c r="K77" s="2"/>
      <c r="L77" s="2"/>
    </row>
    <row r="78" spans="1:81" hidden="1" x14ac:dyDescent="0.3">
      <c r="A78" s="82"/>
      <c r="B78" s="82"/>
      <c r="C78" s="82"/>
      <c r="D78" s="82"/>
      <c r="E78" s="82"/>
      <c r="F78" s="82"/>
      <c r="G78" s="82"/>
      <c r="H78" s="83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</row>
    <row r="79" spans="1:81" hidden="1" x14ac:dyDescent="0.3">
      <c r="A79" s="82"/>
      <c r="B79" s="82"/>
      <c r="C79" s="82"/>
      <c r="D79" s="82"/>
      <c r="E79" s="82"/>
      <c r="F79" s="82"/>
      <c r="G79" s="82"/>
      <c r="H79" s="83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</row>
    <row r="80" spans="1:81" hidden="1" x14ac:dyDescent="0.3">
      <c r="A80" s="82"/>
      <c r="B80" s="82"/>
      <c r="C80" s="82"/>
      <c r="D80" s="82"/>
      <c r="E80" s="82"/>
      <c r="F80" s="82"/>
      <c r="G80" s="82"/>
      <c r="H80" s="83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</row>
    <row r="81" spans="1:81" hidden="1" x14ac:dyDescent="0.3">
      <c r="A81" s="82"/>
      <c r="B81" s="82"/>
      <c r="C81" s="82"/>
      <c r="D81" s="82"/>
      <c r="E81" s="82"/>
      <c r="F81" s="82"/>
      <c r="G81" s="82"/>
      <c r="H81" s="83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</row>
    <row r="82" spans="1:81" hidden="1" x14ac:dyDescent="0.3">
      <c r="A82" s="82"/>
      <c r="B82" s="82"/>
      <c r="C82" s="82"/>
      <c r="D82" s="82"/>
      <c r="E82" s="82"/>
      <c r="F82" s="82"/>
      <c r="G82" s="82"/>
      <c r="H82" s="83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</row>
    <row r="83" spans="1:81" hidden="1" x14ac:dyDescent="0.3">
      <c r="A83" s="82"/>
      <c r="B83" s="82"/>
      <c r="C83" s="82"/>
      <c r="D83" s="82"/>
      <c r="E83" s="82"/>
      <c r="F83" s="82"/>
      <c r="G83" s="82"/>
      <c r="H83" s="83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</row>
    <row r="84" spans="1:81" hidden="1" x14ac:dyDescent="0.3">
      <c r="J84" s="2"/>
      <c r="K84" s="2"/>
      <c r="L84" s="2"/>
    </row>
    <row r="85" spans="1:81" hidden="1" x14ac:dyDescent="0.3">
      <c r="J85" s="2"/>
      <c r="K85" s="2"/>
      <c r="L85" s="2"/>
    </row>
    <row r="86" spans="1:81" hidden="1" x14ac:dyDescent="0.3">
      <c r="J86" s="2"/>
      <c r="K86" s="2"/>
      <c r="L86" s="2"/>
    </row>
    <row r="87" spans="1:81" hidden="1" x14ac:dyDescent="0.3">
      <c r="J87" s="2"/>
      <c r="K87" s="2"/>
      <c r="L87" s="2"/>
    </row>
    <row r="88" spans="1:81" hidden="1" x14ac:dyDescent="0.3">
      <c r="J88" s="2"/>
      <c r="K88" s="2"/>
      <c r="L88" s="2"/>
    </row>
    <row r="89" spans="1:81" hidden="1" x14ac:dyDescent="0.3">
      <c r="J89" s="2"/>
      <c r="K89" s="2"/>
      <c r="L89" s="2"/>
    </row>
    <row r="90" spans="1:81" hidden="1" x14ac:dyDescent="0.3">
      <c r="J90" s="2"/>
      <c r="K90" s="2"/>
      <c r="L90" s="2"/>
    </row>
    <row r="91" spans="1:81" hidden="1" x14ac:dyDescent="0.3">
      <c r="J91" s="2"/>
      <c r="K91" s="2"/>
      <c r="L91" s="2"/>
    </row>
    <row r="92" spans="1:81" hidden="1" x14ac:dyDescent="0.3">
      <c r="J92" s="2"/>
      <c r="K92" s="2"/>
      <c r="L92" s="2"/>
    </row>
    <row r="93" spans="1:81" hidden="1" x14ac:dyDescent="0.3">
      <c r="J93" s="2"/>
      <c r="K93" s="2"/>
      <c r="L93" s="2"/>
    </row>
    <row r="94" spans="1:81" hidden="1" x14ac:dyDescent="0.3">
      <c r="J94" s="2"/>
      <c r="K94" s="2"/>
      <c r="L94" s="2"/>
    </row>
    <row r="95" spans="1:81" hidden="1" x14ac:dyDescent="0.3">
      <c r="J95" s="2"/>
      <c r="K95" s="2"/>
      <c r="L95" s="2"/>
    </row>
    <row r="96" spans="1:81" hidden="1" x14ac:dyDescent="0.3">
      <c r="J96" s="2"/>
      <c r="K96" s="2"/>
      <c r="L96" s="2"/>
    </row>
    <row r="97" spans="8:9" s="2" customFormat="1" hidden="1" x14ac:dyDescent="0.3">
      <c r="H97" s="6"/>
      <c r="I97" s="83"/>
    </row>
    <row r="98" spans="8:9" s="2" customFormat="1" hidden="1" x14ac:dyDescent="0.3">
      <c r="H98" s="6"/>
      <c r="I98" s="83"/>
    </row>
    <row r="99" spans="8:9" s="2" customFormat="1" hidden="1" x14ac:dyDescent="0.3">
      <c r="H99" s="6"/>
      <c r="I99" s="83"/>
    </row>
    <row r="100" spans="8:9" s="2" customFormat="1" hidden="1" x14ac:dyDescent="0.3">
      <c r="H100" s="6"/>
      <c r="I100" s="83"/>
    </row>
    <row r="101" spans="8:9" s="2" customFormat="1" hidden="1" x14ac:dyDescent="0.3">
      <c r="H101" s="6"/>
      <c r="I101" s="83"/>
    </row>
    <row r="102" spans="8:9" s="2" customFormat="1" hidden="1" x14ac:dyDescent="0.3">
      <c r="H102" s="6"/>
      <c r="I102" s="83"/>
    </row>
    <row r="103" spans="8:9" s="2" customFormat="1" hidden="1" x14ac:dyDescent="0.3">
      <c r="H103" s="6"/>
      <c r="I103" s="83"/>
    </row>
    <row r="104" spans="8:9" s="2" customFormat="1" hidden="1" x14ac:dyDescent="0.3">
      <c r="H104" s="6"/>
      <c r="I104" s="83"/>
    </row>
    <row r="105" spans="8:9" s="2" customFormat="1" hidden="1" x14ac:dyDescent="0.3">
      <c r="H105" s="6"/>
      <c r="I105" s="83"/>
    </row>
    <row r="106" spans="8:9" s="2" customFormat="1" hidden="1" x14ac:dyDescent="0.3">
      <c r="H106" s="6"/>
      <c r="I106" s="83"/>
    </row>
    <row r="107" spans="8:9" s="2" customFormat="1" hidden="1" x14ac:dyDescent="0.3">
      <c r="H107" s="6"/>
      <c r="I107" s="83"/>
    </row>
    <row r="108" spans="8:9" s="2" customFormat="1" hidden="1" x14ac:dyDescent="0.3">
      <c r="H108" s="6"/>
      <c r="I108" s="83"/>
    </row>
    <row r="109" spans="8:9" s="2" customFormat="1" hidden="1" x14ac:dyDescent="0.3">
      <c r="H109" s="6"/>
      <c r="I109" s="83"/>
    </row>
    <row r="110" spans="8:9" s="2" customFormat="1" hidden="1" x14ac:dyDescent="0.3">
      <c r="H110" s="6"/>
      <c r="I110" s="83"/>
    </row>
    <row r="111" spans="8:9" s="2" customFormat="1" hidden="1" x14ac:dyDescent="0.3">
      <c r="H111" s="6"/>
      <c r="I111" s="83"/>
    </row>
    <row r="112" spans="8:9" s="2" customFormat="1" hidden="1" x14ac:dyDescent="0.3">
      <c r="H112" s="6"/>
      <c r="I112" s="83"/>
    </row>
    <row r="113" spans="8:9" s="2" customFormat="1" hidden="1" x14ac:dyDescent="0.3">
      <c r="H113" s="6"/>
      <c r="I113" s="83"/>
    </row>
    <row r="114" spans="8:9" s="2" customFormat="1" hidden="1" x14ac:dyDescent="0.3">
      <c r="H114" s="6"/>
      <c r="I114" s="83"/>
    </row>
    <row r="115" spans="8:9" s="2" customFormat="1" hidden="1" x14ac:dyDescent="0.3">
      <c r="H115" s="6"/>
      <c r="I115" s="83"/>
    </row>
    <row r="116" spans="8:9" s="2" customFormat="1" hidden="1" x14ac:dyDescent="0.3">
      <c r="H116" s="6"/>
      <c r="I116" s="83"/>
    </row>
    <row r="117" spans="8:9" s="2" customFormat="1" hidden="1" x14ac:dyDescent="0.3">
      <c r="H117" s="6"/>
      <c r="I117" s="83"/>
    </row>
    <row r="118" spans="8:9" s="2" customFormat="1" hidden="1" x14ac:dyDescent="0.3">
      <c r="H118" s="6"/>
      <c r="I118" s="83"/>
    </row>
    <row r="119" spans="8:9" s="2" customFormat="1" hidden="1" x14ac:dyDescent="0.3">
      <c r="H119" s="6"/>
      <c r="I119" s="83"/>
    </row>
    <row r="120" spans="8:9" s="2" customFormat="1" hidden="1" x14ac:dyDescent="0.3">
      <c r="H120" s="6"/>
      <c r="I120" s="83"/>
    </row>
    <row r="121" spans="8:9" s="2" customFormat="1" hidden="1" x14ac:dyDescent="0.3">
      <c r="H121" s="6"/>
      <c r="I121" s="83"/>
    </row>
    <row r="122" spans="8:9" s="2" customFormat="1" hidden="1" x14ac:dyDescent="0.3">
      <c r="H122" s="6"/>
      <c r="I122" s="83"/>
    </row>
    <row r="123" spans="8:9" s="2" customFormat="1" hidden="1" x14ac:dyDescent="0.3">
      <c r="H123" s="6"/>
      <c r="I123" s="83"/>
    </row>
    <row r="124" spans="8:9" s="2" customFormat="1" hidden="1" x14ac:dyDescent="0.3">
      <c r="H124" s="6"/>
      <c r="I124" s="83"/>
    </row>
    <row r="125" spans="8:9" s="2" customFormat="1" hidden="1" x14ac:dyDescent="0.3">
      <c r="H125" s="6"/>
      <c r="I125" s="83"/>
    </row>
    <row r="126" spans="8:9" s="2" customFormat="1" hidden="1" x14ac:dyDescent="0.3">
      <c r="H126" s="6"/>
      <c r="I126" s="83"/>
    </row>
    <row r="127" spans="8:9" s="2" customFormat="1" hidden="1" x14ac:dyDescent="0.3">
      <c r="H127" s="6"/>
      <c r="I127" s="83"/>
    </row>
    <row r="128" spans="8:9" s="2" customFormat="1" hidden="1" x14ac:dyDescent="0.3">
      <c r="H128" s="6"/>
      <c r="I128" s="83"/>
    </row>
    <row r="129" spans="8:12" hidden="1" x14ac:dyDescent="0.3">
      <c r="J129" s="2"/>
      <c r="K129" s="2"/>
      <c r="L129" s="2"/>
    </row>
    <row r="130" spans="8:12" hidden="1" x14ac:dyDescent="0.3">
      <c r="J130" s="2"/>
      <c r="K130" s="2"/>
      <c r="L130" s="2"/>
    </row>
    <row r="131" spans="8:12" hidden="1" x14ac:dyDescent="0.3">
      <c r="J131" s="2"/>
      <c r="K131" s="2"/>
      <c r="L131" s="2"/>
    </row>
    <row r="132" spans="8:12" hidden="1" x14ac:dyDescent="0.3">
      <c r="J132" s="2"/>
      <c r="K132" s="2"/>
      <c r="L132" s="2"/>
    </row>
    <row r="133" spans="8:12" hidden="1" x14ac:dyDescent="0.3">
      <c r="J133" s="2"/>
      <c r="K133" s="2"/>
      <c r="L133" s="2"/>
    </row>
    <row r="134" spans="8:12" hidden="1" x14ac:dyDescent="0.3">
      <c r="J134" s="2"/>
      <c r="K134" s="2"/>
      <c r="L134" s="2"/>
    </row>
    <row r="135" spans="8:12" hidden="1" x14ac:dyDescent="0.3">
      <c r="J135" s="2"/>
      <c r="K135" s="2"/>
      <c r="L135" s="2"/>
    </row>
    <row r="136" spans="8:12" hidden="1" x14ac:dyDescent="0.3">
      <c r="J136" s="2"/>
      <c r="K136" s="2"/>
      <c r="L136" s="2"/>
    </row>
    <row r="137" spans="8:12" hidden="1" x14ac:dyDescent="0.3">
      <c r="J137" s="2"/>
      <c r="K137" s="2"/>
      <c r="L137" s="2"/>
    </row>
    <row r="138" spans="8:12" hidden="1" x14ac:dyDescent="0.3">
      <c r="J138" s="2"/>
      <c r="K138" s="2"/>
      <c r="L138" s="2"/>
    </row>
    <row r="139" spans="8:12" hidden="1" x14ac:dyDescent="0.3">
      <c r="J139" s="2"/>
      <c r="K139" s="2"/>
      <c r="L139" s="2"/>
    </row>
    <row r="140" spans="8:12" hidden="1" x14ac:dyDescent="0.3">
      <c r="J140" s="2"/>
      <c r="K140" s="2"/>
      <c r="L140" s="2"/>
    </row>
    <row r="141" spans="8:12" hidden="1" x14ac:dyDescent="0.3">
      <c r="J141" s="2"/>
      <c r="K141" s="2"/>
      <c r="L141" s="2"/>
    </row>
    <row r="142" spans="8:12" hidden="1" x14ac:dyDescent="0.3">
      <c r="J142" s="2"/>
      <c r="K142" s="2"/>
      <c r="L142" s="2"/>
    </row>
    <row r="143" spans="8:12" hidden="1" x14ac:dyDescent="0.3">
      <c r="J143" s="2"/>
      <c r="K143" s="2"/>
      <c r="L143" s="2"/>
    </row>
    <row r="144" spans="8:12" s="82" customFormat="1" hidden="1" x14ac:dyDescent="0.3">
      <c r="H144" s="83"/>
      <c r="I144" s="83"/>
      <c r="J144" s="70"/>
      <c r="K144" s="70"/>
      <c r="L144" s="70"/>
    </row>
    <row r="145" spans="8:12" s="82" customFormat="1" hidden="1" x14ac:dyDescent="0.3">
      <c r="H145" s="83"/>
      <c r="I145" s="83"/>
      <c r="J145" s="70"/>
      <c r="K145" s="70"/>
      <c r="L145" s="70"/>
    </row>
    <row r="146" spans="8:12" s="82" customFormat="1" hidden="1" x14ac:dyDescent="0.3">
      <c r="H146" s="83"/>
      <c r="I146" s="83"/>
      <c r="J146" s="70"/>
      <c r="K146" s="70"/>
      <c r="L146" s="70"/>
    </row>
    <row r="147" spans="8:12" s="82" customFormat="1" hidden="1" x14ac:dyDescent="0.3">
      <c r="H147" s="83"/>
      <c r="I147" s="83"/>
      <c r="J147" s="70"/>
      <c r="K147" s="70"/>
      <c r="L147" s="70"/>
    </row>
  </sheetData>
  <mergeCells count="15">
    <mergeCell ref="C4:D4"/>
    <mergeCell ref="A10:B10"/>
    <mergeCell ref="J5:L5"/>
    <mergeCell ref="J6:L6"/>
    <mergeCell ref="C5:H5"/>
    <mergeCell ref="E4:F4"/>
    <mergeCell ref="G4:H4"/>
    <mergeCell ref="A13:A14"/>
    <mergeCell ref="H13:H14"/>
    <mergeCell ref="B13:G13"/>
    <mergeCell ref="B14:G14"/>
    <mergeCell ref="C6:H6"/>
    <mergeCell ref="A8:B8"/>
    <mergeCell ref="C8:F8"/>
    <mergeCell ref="A9:B9"/>
  </mergeCells>
  <conditionalFormatting sqref="G10:H10 J16:CC28 J38:CC52">
    <cfRule type="expression" dxfId="306" priority="88">
      <formula>G10=""</formula>
    </cfRule>
  </conditionalFormatting>
  <conditionalFormatting sqref="C4">
    <cfRule type="expression" dxfId="305" priority="82">
      <formula>C4=""</formula>
    </cfRule>
  </conditionalFormatting>
  <conditionalFormatting sqref="C5">
    <cfRule type="expression" dxfId="304" priority="81">
      <formula>C5=""</formula>
    </cfRule>
  </conditionalFormatting>
  <conditionalFormatting sqref="J12:CC75">
    <cfRule type="expression" dxfId="303" priority="28">
      <formula>J$3=""</formula>
    </cfRule>
  </conditionalFormatting>
  <conditionalFormatting sqref="C6">
    <cfRule type="expression" dxfId="302" priority="70">
      <formula>C6=""</formula>
    </cfRule>
  </conditionalFormatting>
  <conditionalFormatting sqref="C5:H5">
    <cfRule type="expression" dxfId="301" priority="56">
      <formula>LEFT($C$5,5) = "C1001"</formula>
    </cfRule>
  </conditionalFormatting>
  <conditionalFormatting sqref="A6:H6">
    <cfRule type="expression" dxfId="300" priority="55">
      <formula>LEFT($C$5,5) &lt;&gt; "C1001"</formula>
    </cfRule>
  </conditionalFormatting>
  <conditionalFormatting sqref="J31:J32 J34:J36 J54:J60 J62:J68 J70:J73 J75">
    <cfRule type="expression" dxfId="299" priority="73">
      <formula>J31=""</formula>
    </cfRule>
  </conditionalFormatting>
  <conditionalFormatting sqref="K75:AQ75 K31:AQ32 K34:AQ36 K54:AQ60 K62:AQ68 K70:AQ73">
    <cfRule type="expression" dxfId="298" priority="30">
      <formula>K31=""</formula>
    </cfRule>
  </conditionalFormatting>
  <conditionalFormatting sqref="AR31:BH32 AR34:BH36 AR54:BH60 AR62:BH68 AR70:BH73 AR75:BH75">
    <cfRule type="expression" dxfId="297" priority="26">
      <formula>AR31=""</formula>
    </cfRule>
  </conditionalFormatting>
  <conditionalFormatting sqref="J12:CC1048576">
    <cfRule type="expression" dxfId="296" priority="23">
      <formula>J$3&lt;&gt;""</formula>
    </cfRule>
  </conditionalFormatting>
  <conditionalFormatting sqref="A10:B10">
    <cfRule type="expression" dxfId="295" priority="20">
      <formula>A10="NO"</formula>
    </cfRule>
    <cfRule type="expression" dxfId="294" priority="21">
      <formula>A10="YES"</formula>
    </cfRule>
    <cfRule type="expression" dxfId="293" priority="22">
      <formula>A10=""</formula>
    </cfRule>
  </conditionalFormatting>
  <conditionalFormatting sqref="BI31:BO32 BI34:BO36 BI54:BO60 BI62:BO68 BI70:BO73 BI75:BO75">
    <cfRule type="expression" dxfId="292" priority="19">
      <formula>BI31=""</formula>
    </cfRule>
  </conditionalFormatting>
  <conditionalFormatting sqref="BP31:BS32 BP34:BS36 BP54:BS60 BP62:BS68 BP70:BS73 BP75:BS75">
    <cfRule type="expression" dxfId="291" priority="16">
      <formula>BP31=""</formula>
    </cfRule>
  </conditionalFormatting>
  <conditionalFormatting sqref="C10:E10">
    <cfRule type="expression" dxfId="290" priority="8">
      <formula>C10="NO"</formula>
    </cfRule>
    <cfRule type="expression" dxfId="289" priority="9">
      <formula>C10="YES"</formula>
    </cfRule>
    <cfRule type="expression" dxfId="288" priority="10">
      <formula>C10=""</formula>
    </cfRule>
  </conditionalFormatting>
  <conditionalFormatting sqref="BT31:CA32 BT34:CA36 BT54:CA60 BT62:CA68 BT70:CA73 BT75:CA75">
    <cfRule type="expression" dxfId="287" priority="7">
      <formula>BT31=""</formula>
    </cfRule>
  </conditionalFormatting>
  <conditionalFormatting sqref="CB31:CC32 CB34:CC36 CB54:CC60 CB62:CC68 CB70:CC73 CB75:CC75">
    <cfRule type="expression" dxfId="286" priority="4">
      <formula>CB31=""</formula>
    </cfRule>
  </conditionalFormatting>
  <conditionalFormatting sqref="G4">
    <cfRule type="expression" dxfId="285" priority="1">
      <formula>G4=""</formula>
    </cfRule>
  </conditionalFormatting>
  <pageMargins left="0.25" right="0.25" top="0.75" bottom="0.75" header="0.3" footer="0.3"/>
  <pageSetup orientation="landscape" r:id="rId1"/>
  <ignoredErrors>
    <ignoredError sqref="K72:O72 R72:BH72 BI71:BM71" unlockedFormula="1"/>
    <ignoredError sqref="K71:O71 K73:O73 R71:BH71 R73:BH73 BN71:BS71" evalError="1" unlockedFormula="1"/>
    <ignoredError sqref="J31:Q31 J46:O46 J52:O52 J70:K70 J73 L70:O70 R31:BH31 R46:BH46 R52:BH52 R70:BH70 BI31:BS31 BS7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59999389629810485"/>
  </sheetPr>
  <dimension ref="A1:XFC44"/>
  <sheetViews>
    <sheetView workbookViewId="0">
      <selection activeCell="C3" sqref="C3:D3"/>
    </sheetView>
  </sheetViews>
  <sheetFormatPr defaultColWidth="0" defaultRowHeight="13.8" zeroHeight="1" x14ac:dyDescent="0.3"/>
  <cols>
    <col min="1" max="1" width="4.6640625" style="2" customWidth="1"/>
    <col min="2" max="2" width="9.109375" style="2" customWidth="1"/>
    <col min="3" max="4" width="6.44140625" style="2" customWidth="1"/>
    <col min="5" max="5" width="8.44140625" style="2" bestFit="1" customWidth="1"/>
    <col min="6" max="6" width="6.44140625" style="2" customWidth="1"/>
    <col min="7" max="7" width="10.6640625" style="2" customWidth="1"/>
    <col min="8" max="8" width="10.6640625" style="6" customWidth="1"/>
    <col min="9" max="9" width="0.5546875" style="83" customWidth="1"/>
    <col min="10" max="10" width="12" style="2" customWidth="1"/>
    <col min="11" max="17" width="10" style="2" customWidth="1"/>
    <col min="18" max="18" width="1.5546875" style="82" customWidth="1"/>
    <col min="19" max="16383" width="2.5546875" style="2" hidden="1"/>
    <col min="16384" max="16384" width="3.6640625" style="2" hidden="1"/>
  </cols>
  <sheetData>
    <row r="1" spans="1:17" x14ac:dyDescent="0.3">
      <c r="A1" s="1">
        <f>COLUMN()</f>
        <v>1</v>
      </c>
      <c r="B1" s="1">
        <f>COLUMN()</f>
        <v>2</v>
      </c>
      <c r="C1" s="1">
        <f>COLUMN()</f>
        <v>3</v>
      </c>
      <c r="D1" s="1">
        <f>COLUMN()</f>
        <v>4</v>
      </c>
      <c r="E1" s="1">
        <f>COLUMN()</f>
        <v>5</v>
      </c>
      <c r="F1" s="1">
        <f>COLUMN()</f>
        <v>6</v>
      </c>
      <c r="G1" s="1">
        <f>COLUMN()</f>
        <v>7</v>
      </c>
      <c r="H1" s="1">
        <f>COLUMN()</f>
        <v>8</v>
      </c>
      <c r="I1" s="84"/>
      <c r="J1" s="1">
        <f>COLUMN()</f>
        <v>10</v>
      </c>
      <c r="K1" s="1">
        <f>COLUMN()</f>
        <v>11</v>
      </c>
      <c r="L1" s="1">
        <f>COLUMN()</f>
        <v>12</v>
      </c>
      <c r="M1" s="1">
        <f>COLUMN()</f>
        <v>13</v>
      </c>
      <c r="N1" s="1">
        <f>COLUMN()</f>
        <v>14</v>
      </c>
      <c r="O1" s="1">
        <f>COLUMN()</f>
        <v>15</v>
      </c>
      <c r="P1" s="1">
        <f>COLUMN()</f>
        <v>16</v>
      </c>
      <c r="Q1" s="1">
        <f>COLUMN()</f>
        <v>17</v>
      </c>
    </row>
    <row r="2" spans="1:17" ht="14.4" thickBot="1" x14ac:dyDescent="0.35">
      <c r="A2" s="82"/>
      <c r="B2" s="82"/>
      <c r="C2" s="82"/>
      <c r="D2" s="82"/>
      <c r="E2" s="82"/>
      <c r="F2" s="82"/>
      <c r="G2" s="82"/>
      <c r="H2" s="83"/>
      <c r="J2" s="82"/>
      <c r="K2" s="82"/>
      <c r="L2" s="82"/>
      <c r="M2" s="82"/>
      <c r="N2" s="82"/>
      <c r="O2" s="82"/>
      <c r="P2" s="82"/>
      <c r="Q2" s="82"/>
    </row>
    <row r="3" spans="1:17" ht="15" customHeight="1" x14ac:dyDescent="0.3">
      <c r="A3" s="131" t="s">
        <v>410</v>
      </c>
      <c r="B3" s="132"/>
      <c r="C3" s="430" t="str">
        <f>+IF(CFR_1!C4="","",CFR_1!C4)</f>
        <v/>
      </c>
      <c r="D3" s="431"/>
      <c r="E3" s="380" t="s">
        <v>428</v>
      </c>
      <c r="F3" s="381"/>
      <c r="G3" s="377" t="str">
        <f>+IF(CFR_0!G3="","",CFR_0!G3)</f>
        <v/>
      </c>
      <c r="H3" s="382"/>
      <c r="I3" s="85"/>
      <c r="J3" s="66"/>
      <c r="K3" s="67"/>
      <c r="L3" s="67"/>
      <c r="M3" s="67"/>
      <c r="N3" s="68"/>
      <c r="O3" s="82"/>
      <c r="P3" s="82"/>
      <c r="Q3" s="82"/>
    </row>
    <row r="4" spans="1:17" ht="15.75" customHeight="1" thickBot="1" x14ac:dyDescent="0.35">
      <c r="A4" s="133" t="s">
        <v>2</v>
      </c>
      <c r="B4" s="134"/>
      <c r="C4" s="427" t="str">
        <f>+IF(CFR_1!C5="","",IF(LEFT(CFR_1!C5,5) = "C1010", CFR_1!C6,CFR_1!C5))</f>
        <v/>
      </c>
      <c r="D4" s="428"/>
      <c r="E4" s="428"/>
      <c r="F4" s="428"/>
      <c r="G4" s="428"/>
      <c r="H4" s="429"/>
      <c r="I4" s="85"/>
      <c r="J4" s="424" t="s">
        <v>188</v>
      </c>
      <c r="K4" s="425"/>
      <c r="L4" s="425"/>
      <c r="M4" s="425"/>
      <c r="N4" s="426"/>
      <c r="O4" s="82"/>
      <c r="P4" s="82"/>
      <c r="Q4" s="82"/>
    </row>
    <row r="5" spans="1:17" ht="15.75" customHeight="1" thickBot="1" x14ac:dyDescent="0.35">
      <c r="A5" s="133" t="s">
        <v>257</v>
      </c>
      <c r="B5" s="151"/>
      <c r="C5" s="428"/>
      <c r="D5" s="428"/>
      <c r="E5" s="428"/>
      <c r="F5" s="428"/>
      <c r="G5" s="428"/>
      <c r="H5" s="429"/>
      <c r="I5" s="82"/>
      <c r="J5" s="362" t="s">
        <v>189</v>
      </c>
      <c r="K5" s="363"/>
      <c r="L5" s="363"/>
      <c r="M5" s="363"/>
      <c r="N5" s="364"/>
      <c r="O5" s="82"/>
      <c r="P5" s="82"/>
      <c r="Q5" s="82"/>
    </row>
    <row r="6" spans="1:17" ht="15" customHeight="1" x14ac:dyDescent="0.3">
      <c r="A6" s="45" t="s">
        <v>0</v>
      </c>
      <c r="B6" s="34"/>
      <c r="C6" s="34"/>
      <c r="D6" s="34"/>
      <c r="E6" s="34"/>
      <c r="F6" s="34"/>
      <c r="G6" s="43" t="s">
        <v>1</v>
      </c>
      <c r="H6" s="36"/>
      <c r="I6" s="86"/>
      <c r="J6" s="69"/>
      <c r="K6" s="70"/>
      <c r="L6" s="70"/>
      <c r="M6" s="70"/>
      <c r="N6" s="71"/>
      <c r="O6" s="82"/>
      <c r="P6" s="82"/>
      <c r="Q6" s="82"/>
    </row>
    <row r="7" spans="1:17" ht="15" customHeight="1" x14ac:dyDescent="0.3">
      <c r="A7" s="419" t="s">
        <v>180</v>
      </c>
      <c r="B7" s="420"/>
      <c r="C7" s="421" t="s">
        <v>182</v>
      </c>
      <c r="D7" s="422"/>
      <c r="E7" s="422"/>
      <c r="F7" s="422"/>
      <c r="G7" s="37" t="s">
        <v>114</v>
      </c>
      <c r="H7" s="38" t="s">
        <v>115</v>
      </c>
      <c r="I7" s="85"/>
      <c r="J7" s="72" t="s">
        <v>323</v>
      </c>
      <c r="K7" s="70"/>
      <c r="L7" s="70"/>
      <c r="M7" s="73"/>
      <c r="N7" s="71"/>
      <c r="O7" s="82"/>
      <c r="P7" s="82"/>
      <c r="Q7" s="82"/>
    </row>
    <row r="8" spans="1:17" ht="15" customHeight="1" x14ac:dyDescent="0.3">
      <c r="A8" s="368" t="s">
        <v>181</v>
      </c>
      <c r="B8" s="369"/>
      <c r="C8" s="41" t="s">
        <v>183</v>
      </c>
      <c r="D8" s="41" t="s">
        <v>184</v>
      </c>
      <c r="E8" s="41" t="s">
        <v>422</v>
      </c>
      <c r="F8" s="336"/>
      <c r="G8" s="118" t="s">
        <v>211</v>
      </c>
      <c r="H8" s="119" t="s">
        <v>211</v>
      </c>
      <c r="I8" s="87"/>
      <c r="J8" s="72" t="s">
        <v>193</v>
      </c>
      <c r="K8" s="70"/>
      <c r="L8" s="70"/>
      <c r="M8" s="73"/>
      <c r="N8" s="71"/>
      <c r="O8" s="82"/>
      <c r="P8" s="82"/>
      <c r="Q8" s="82"/>
    </row>
    <row r="9" spans="1:17" ht="15.75" customHeight="1" thickBot="1" x14ac:dyDescent="0.35">
      <c r="A9" s="370" t="str">
        <f>IF(CFR_0!A$10="","",CFR_0!A$10)</f>
        <v/>
      </c>
      <c r="B9" s="371"/>
      <c r="C9" s="322" t="str">
        <f>IF(CFR_0!C$10="","",CFR_0!C$10)</f>
        <v/>
      </c>
      <c r="D9" s="322" t="str">
        <f>IF(CFR_0!D$10="","",CFR_0!D$10)</f>
        <v/>
      </c>
      <c r="E9" s="322" t="str">
        <f>IF(CFR_0!E$10="","",CFR_0!E$10)</f>
        <v/>
      </c>
      <c r="F9" s="337"/>
      <c r="G9" s="152" t="str">
        <f>IF(CFR_1!G$10="","", CFR_1!G$10)</f>
        <v/>
      </c>
      <c r="H9" s="153" t="str">
        <f>IF(CFR_1!H$10="","", CFR_1!H$10)</f>
        <v/>
      </c>
      <c r="I9" s="87"/>
      <c r="J9" s="74" t="s">
        <v>194</v>
      </c>
      <c r="K9" s="75"/>
      <c r="L9" s="75"/>
      <c r="M9" s="76"/>
      <c r="N9" s="77" t="s">
        <v>195</v>
      </c>
      <c r="O9" s="82"/>
      <c r="P9" s="82"/>
      <c r="Q9" s="82"/>
    </row>
    <row r="10" spans="1:17" ht="14.4" thickBot="1" x14ac:dyDescent="0.3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17" x14ac:dyDescent="0.3">
      <c r="A11" s="432" t="s">
        <v>116</v>
      </c>
      <c r="B11" s="434" t="s">
        <v>4</v>
      </c>
      <c r="C11" s="434"/>
      <c r="D11" s="434"/>
      <c r="E11" s="434"/>
      <c r="F11" s="434"/>
      <c r="G11" s="434"/>
      <c r="H11" s="435" t="s">
        <v>117</v>
      </c>
      <c r="I11" s="289"/>
      <c r="J11" s="166">
        <v>1</v>
      </c>
      <c r="K11" s="213">
        <f>+J11+1</f>
        <v>2</v>
      </c>
      <c r="L11" s="213">
        <f t="shared" ref="L11:Q11" si="0">+K11+1</f>
        <v>3</v>
      </c>
      <c r="M11" s="213">
        <f t="shared" si="0"/>
        <v>4</v>
      </c>
      <c r="N11" s="318">
        <f t="shared" si="0"/>
        <v>5</v>
      </c>
      <c r="O11" s="318">
        <f t="shared" si="0"/>
        <v>6</v>
      </c>
      <c r="P11" s="213">
        <f t="shared" si="0"/>
        <v>7</v>
      </c>
      <c r="Q11" s="49">
        <f t="shared" si="0"/>
        <v>8</v>
      </c>
    </row>
    <row r="12" spans="1:17" ht="51" customHeight="1" x14ac:dyDescent="0.3">
      <c r="A12" s="433"/>
      <c r="B12" s="437" t="s">
        <v>5</v>
      </c>
      <c r="C12" s="437"/>
      <c r="D12" s="437"/>
      <c r="E12" s="437"/>
      <c r="F12" s="437"/>
      <c r="G12" s="437"/>
      <c r="H12" s="436"/>
      <c r="I12" s="290"/>
      <c r="J12" s="167" t="s">
        <v>119</v>
      </c>
      <c r="K12" s="48" t="str">
        <f>+K$13&amp;" " &amp; "Total"</f>
        <v>OCFS Total</v>
      </c>
      <c r="L12" s="48" t="str">
        <f>+L$13&amp;" " &amp; "Total"</f>
        <v>TBI Total</v>
      </c>
      <c r="M12" s="48" t="str">
        <f>+M$13&amp;" " &amp; "Total"</f>
        <v>NHTD Total</v>
      </c>
      <c r="N12" s="48" t="s">
        <v>423</v>
      </c>
      <c r="O12" s="338" t="s">
        <v>396</v>
      </c>
      <c r="P12" s="48" t="s">
        <v>394</v>
      </c>
      <c r="Q12" s="50" t="s">
        <v>395</v>
      </c>
    </row>
    <row r="13" spans="1:17" x14ac:dyDescent="0.3">
      <c r="A13" s="51"/>
      <c r="B13" s="46" t="s">
        <v>118</v>
      </c>
      <c r="C13" s="47"/>
      <c r="D13" s="47"/>
      <c r="E13" s="47"/>
      <c r="F13" s="47"/>
      <c r="G13" s="47"/>
      <c r="H13" s="163"/>
      <c r="I13" s="165"/>
      <c r="J13" s="168"/>
      <c r="K13" s="150" t="s">
        <v>180</v>
      </c>
      <c r="L13" s="13" t="s">
        <v>183</v>
      </c>
      <c r="M13" s="13" t="s">
        <v>184</v>
      </c>
      <c r="N13" s="13" t="s">
        <v>422</v>
      </c>
      <c r="O13" s="339" t="s">
        <v>186</v>
      </c>
      <c r="P13" s="13" t="s">
        <v>186</v>
      </c>
      <c r="Q13" s="52" t="s">
        <v>186</v>
      </c>
    </row>
    <row r="14" spans="1:17" x14ac:dyDescent="0.3">
      <c r="A14" s="53">
        <f>+A13+1</f>
        <v>1</v>
      </c>
      <c r="B14" s="61" t="s">
        <v>133</v>
      </c>
      <c r="C14" s="60"/>
      <c r="D14" s="60"/>
      <c r="E14" s="60"/>
      <c r="F14" s="60"/>
      <c r="G14" s="299" t="str">
        <f>"(CFR-1, Line " &amp; CFR_1!$A$31 &amp;")"</f>
        <v>(CFR-1, Line 14)</v>
      </c>
      <c r="H14" s="144">
        <v>31999</v>
      </c>
      <c r="I14" s="165"/>
      <c r="J14" s="169">
        <f t="shared" ref="J14:J22" si="1">+SUM(K14:Q14)</f>
        <v>0</v>
      </c>
      <c r="K14" s="120">
        <f>SUMIFS(CFR_1!$31:$31,CFR_1!$14:$14,K$13)</f>
        <v>0</v>
      </c>
      <c r="L14" s="120">
        <f>SUMIFS(CFR_1!$31:$31,CFR_1!$14:$14,L$13)</f>
        <v>0</v>
      </c>
      <c r="M14" s="120">
        <f>SUMIFS(CFR_1!$31:$31,CFR_1!$14:$14,M$13)</f>
        <v>0</v>
      </c>
      <c r="N14" s="120">
        <f>SUMIFS(CFR_1!$31:$31,CFR_1!$14:$14,N$13)</f>
        <v>0</v>
      </c>
      <c r="O14" s="340"/>
      <c r="P14" s="297"/>
      <c r="Q14" s="298"/>
    </row>
    <row r="15" spans="1:17" x14ac:dyDescent="0.3">
      <c r="A15" s="53">
        <f t="shared" ref="A15:A22" si="2">+A14+1</f>
        <v>2</v>
      </c>
      <c r="B15" s="61" t="s">
        <v>132</v>
      </c>
      <c r="C15" s="60"/>
      <c r="D15" s="60"/>
      <c r="E15" s="60"/>
      <c r="F15" s="60"/>
      <c r="G15" s="299" t="str">
        <f>"(CFR-1, Line " &amp; CFR_1!$A$32 &amp;")"</f>
        <v>(CFR-1, Line 15)</v>
      </c>
      <c r="H15" s="144">
        <v>32999</v>
      </c>
      <c r="I15" s="165"/>
      <c r="J15" s="169">
        <f t="shared" si="1"/>
        <v>0</v>
      </c>
      <c r="K15" s="120">
        <f>SUMIFS(CFR_1!$32:$32,CFR_1!$14:$14,K$13)</f>
        <v>0</v>
      </c>
      <c r="L15" s="120">
        <f>SUMIFS(CFR_1!$32:$32,CFR_1!$14:$14,L$13)</f>
        <v>0</v>
      </c>
      <c r="M15" s="120">
        <f>SUMIFS(CFR_1!$32:$32,CFR_1!$14:$14,M$13)</f>
        <v>0</v>
      </c>
      <c r="N15" s="120">
        <f>SUMIFS(CFR_1!$32:$32,CFR_1!$14:$14,N$13)</f>
        <v>0</v>
      </c>
      <c r="O15" s="340"/>
      <c r="P15" s="297"/>
      <c r="Q15" s="298"/>
    </row>
    <row r="16" spans="1:17" x14ac:dyDescent="0.3">
      <c r="A16" s="53">
        <f t="shared" si="2"/>
        <v>3</v>
      </c>
      <c r="B16" s="61" t="s">
        <v>131</v>
      </c>
      <c r="C16" s="60"/>
      <c r="D16" s="60"/>
      <c r="E16" s="60"/>
      <c r="F16" s="60"/>
      <c r="G16" s="299" t="str">
        <f>"(CFR-1, Line " &amp; CFR_1!$A$36 &amp;")"</f>
        <v>(CFR-1, Line 18)</v>
      </c>
      <c r="H16" s="144">
        <v>33999</v>
      </c>
      <c r="I16" s="165"/>
      <c r="J16" s="169">
        <f t="shared" si="1"/>
        <v>0</v>
      </c>
      <c r="K16" s="120">
        <f>SUMIFS(CFR_1!$36:$36,CFR_1!$14:$14,K$13)</f>
        <v>0</v>
      </c>
      <c r="L16" s="120">
        <f>SUMIFS(CFR_1!$36:$36,CFR_1!$14:$14,L$13)</f>
        <v>0</v>
      </c>
      <c r="M16" s="120">
        <f>SUMIFS(CFR_1!$36:$36,CFR_1!$14:$14,M$13)</f>
        <v>0</v>
      </c>
      <c r="N16" s="120">
        <f>SUMIFS(CFR_1!$36:$36,CFR_1!$14:$14,N$13)</f>
        <v>0</v>
      </c>
      <c r="O16" s="340"/>
      <c r="P16" s="297"/>
      <c r="Q16" s="298"/>
    </row>
    <row r="17" spans="1:17" x14ac:dyDescent="0.3">
      <c r="A17" s="53">
        <f t="shared" si="2"/>
        <v>4</v>
      </c>
      <c r="B17" s="61" t="s">
        <v>130</v>
      </c>
      <c r="C17" s="60"/>
      <c r="D17" s="60"/>
      <c r="E17" s="60"/>
      <c r="F17" s="60"/>
      <c r="G17" s="299" t="str">
        <f>"(CFR-1, Line " &amp; CFR_1!$A$52 &amp;")"</f>
        <v>(CFR-1, Line 33)</v>
      </c>
      <c r="H17" s="144">
        <v>34999</v>
      </c>
      <c r="I17" s="165"/>
      <c r="J17" s="169">
        <f t="shared" si="1"/>
        <v>0</v>
      </c>
      <c r="K17" s="120">
        <f>SUMIFS(CFR_1!$52:$52,CFR_1!$14:$14,K$13)</f>
        <v>0</v>
      </c>
      <c r="L17" s="120">
        <f>SUMIFS(CFR_1!$52:$52,CFR_1!$14:$14,L$13)</f>
        <v>0</v>
      </c>
      <c r="M17" s="120">
        <f>SUMIFS(CFR_1!$52:$52,CFR_1!$14:$14,M$13)</f>
        <v>0</v>
      </c>
      <c r="N17" s="120">
        <f>SUMIFS(CFR_1!$52:$52,CFR_1!$14:$14,N$13)</f>
        <v>0</v>
      </c>
      <c r="O17" s="340"/>
      <c r="P17" s="297"/>
      <c r="Q17" s="298"/>
    </row>
    <row r="18" spans="1:17" x14ac:dyDescent="0.3">
      <c r="A18" s="53">
        <f t="shared" si="2"/>
        <v>5</v>
      </c>
      <c r="B18" s="61" t="s">
        <v>129</v>
      </c>
      <c r="C18" s="60"/>
      <c r="D18" s="60"/>
      <c r="E18" s="60"/>
      <c r="F18" s="60"/>
      <c r="G18" s="299" t="str">
        <f>"(CFR-1, Line " &amp; CFR_1!$A$60 &amp;")"</f>
        <v>(CFR-1, Line 40)</v>
      </c>
      <c r="H18" s="144">
        <v>35999</v>
      </c>
      <c r="I18" s="165"/>
      <c r="J18" s="169">
        <f t="shared" si="1"/>
        <v>0</v>
      </c>
      <c r="K18" s="120">
        <f>SUMIFS(CFR_1!$60:$60,CFR_1!$14:$14,K$13)</f>
        <v>0</v>
      </c>
      <c r="L18" s="120">
        <f>SUMIFS(CFR_1!$60:$60,CFR_1!$14:$14,L$13)</f>
        <v>0</v>
      </c>
      <c r="M18" s="120">
        <f>SUMIFS(CFR_1!$60:$60,CFR_1!$14:$14,M$13)</f>
        <v>0</v>
      </c>
      <c r="N18" s="120">
        <f>SUMIFS(CFR_1!$60:$60,CFR_1!$14:$14,N$13)</f>
        <v>0</v>
      </c>
      <c r="O18" s="340"/>
      <c r="P18" s="297"/>
      <c r="Q18" s="298"/>
    </row>
    <row r="19" spans="1:17" x14ac:dyDescent="0.3">
      <c r="A19" s="53">
        <f t="shared" si="2"/>
        <v>6</v>
      </c>
      <c r="B19" s="61" t="s">
        <v>128</v>
      </c>
      <c r="C19" s="60"/>
      <c r="D19" s="60"/>
      <c r="E19" s="60"/>
      <c r="F19" s="60"/>
      <c r="G19" s="299" t="str">
        <f>"(CFR-1, Line " &amp; CFR_1!$A$68 &amp;")"</f>
        <v>(CFR-1, Line 47)</v>
      </c>
      <c r="H19" s="144">
        <v>36999</v>
      </c>
      <c r="I19" s="165"/>
      <c r="J19" s="169">
        <f t="shared" si="1"/>
        <v>0</v>
      </c>
      <c r="K19" s="120">
        <f>SUMIFS(CFR_1!$68:$68,CFR_1!$14:$14,K$13)</f>
        <v>0</v>
      </c>
      <c r="L19" s="120">
        <f>SUMIFS(CFR_1!$68:$68,CFR_1!$14:$14,L$13)</f>
        <v>0</v>
      </c>
      <c r="M19" s="120">
        <f>SUMIFS(CFR_1!$68:$68,CFR_1!$14:$14,M$13)</f>
        <v>0</v>
      </c>
      <c r="N19" s="120">
        <f>SUMIFS(CFR_1!$68:$68,CFR_1!$14:$14,N$13)</f>
        <v>0</v>
      </c>
      <c r="O19" s="340"/>
      <c r="P19" s="297"/>
      <c r="Q19" s="298"/>
    </row>
    <row r="20" spans="1:17" x14ac:dyDescent="0.3">
      <c r="A20" s="53">
        <f t="shared" si="2"/>
        <v>7</v>
      </c>
      <c r="B20" s="61" t="s">
        <v>127</v>
      </c>
      <c r="C20" s="60"/>
      <c r="D20" s="60"/>
      <c r="E20" s="60"/>
      <c r="F20" s="60"/>
      <c r="G20" s="299" t="str">
        <f>"(CFR-1, Line " &amp; CFR_1!$A$71 &amp;")"</f>
        <v>(CFR-1, Line 49)</v>
      </c>
      <c r="H20" s="144">
        <v>38050</v>
      </c>
      <c r="I20" s="165"/>
      <c r="J20" s="169">
        <f t="shared" si="1"/>
        <v>0</v>
      </c>
      <c r="K20" s="120">
        <f>SUMIFS(CFR_1!$71:$71,CFR_1!$14:$14,K$13)</f>
        <v>0</v>
      </c>
      <c r="L20" s="120">
        <f>SUMIFS(CFR_1!$71:$71,CFR_1!$14:$14,L$13)</f>
        <v>0</v>
      </c>
      <c r="M20" s="120">
        <f>SUMIFS(CFR_1!$71:$71,CFR_1!$14:$14,M$13)</f>
        <v>0</v>
      </c>
      <c r="N20" s="120">
        <f>SUMIFS(CFR_1!$71:$71,CFR_1!$14:$14,N$13)</f>
        <v>0</v>
      </c>
      <c r="O20" s="340"/>
      <c r="P20" s="297"/>
      <c r="Q20" s="298"/>
    </row>
    <row r="21" spans="1:17" x14ac:dyDescent="0.3">
      <c r="A21" s="53">
        <f t="shared" si="2"/>
        <v>8</v>
      </c>
      <c r="B21" s="61" t="s">
        <v>126</v>
      </c>
      <c r="C21" s="60"/>
      <c r="D21" s="60"/>
      <c r="E21" s="60"/>
      <c r="F21" s="60"/>
      <c r="G21" s="299" t="str">
        <f>"(CFR-1, Line " &amp; CFR_1!$A$72 &amp;")"</f>
        <v>(CFR-1, Line 50)</v>
      </c>
      <c r="H21" s="144">
        <v>38030</v>
      </c>
      <c r="I21" s="165"/>
      <c r="J21" s="169">
        <f t="shared" si="1"/>
        <v>0</v>
      </c>
      <c r="K21" s="120">
        <f>SUMIFS(CFR_1!$72:$72,CFR_1!$14:$14,K$13)</f>
        <v>0</v>
      </c>
      <c r="L21" s="120">
        <f>SUMIFS(CFR_1!$72:$72,CFR_1!$14:$14,L$13)</f>
        <v>0</v>
      </c>
      <c r="M21" s="120">
        <f>SUMIFS(CFR_1!$72:$72,CFR_1!$14:$14,M$13)</f>
        <v>0</v>
      </c>
      <c r="N21" s="120">
        <f>SUMIFS(CFR_1!$72:$72,CFR_1!$14:$14,N$13)</f>
        <v>0</v>
      </c>
      <c r="O21" s="340"/>
      <c r="P21" s="297"/>
      <c r="Q21" s="298"/>
    </row>
    <row r="22" spans="1:17" ht="14.4" thickBot="1" x14ac:dyDescent="0.35">
      <c r="A22" s="54">
        <f t="shared" si="2"/>
        <v>9</v>
      </c>
      <c r="B22" s="63" t="s">
        <v>124</v>
      </c>
      <c r="C22" s="64"/>
      <c r="D22" s="64"/>
      <c r="E22" s="64"/>
      <c r="F22" s="64"/>
      <c r="G22" s="300" t="s">
        <v>125</v>
      </c>
      <c r="H22" s="56">
        <v>38999</v>
      </c>
      <c r="I22" s="165"/>
      <c r="J22" s="171">
        <f t="shared" si="1"/>
        <v>0</v>
      </c>
      <c r="K22" s="295">
        <f>SUM(K14:K20)-K21</f>
        <v>0</v>
      </c>
      <c r="L22" s="295">
        <f t="shared" ref="L22:Q22" si="3">SUM(L14:L20)-L21</f>
        <v>0</v>
      </c>
      <c r="M22" s="295">
        <f t="shared" si="3"/>
        <v>0</v>
      </c>
      <c r="N22" s="295">
        <f>SUM(N14:N20)-N21</f>
        <v>0</v>
      </c>
      <c r="O22" s="341"/>
      <c r="P22" s="295">
        <f t="shared" si="3"/>
        <v>0</v>
      </c>
      <c r="Q22" s="296">
        <f t="shared" si="3"/>
        <v>0</v>
      </c>
    </row>
    <row r="23" spans="1:17" ht="12.75" hidden="1" customHeight="1" x14ac:dyDescent="0.3">
      <c r="A23" s="291">
        <v>10</v>
      </c>
      <c r="B23" s="292" t="s">
        <v>120</v>
      </c>
      <c r="C23" s="263"/>
      <c r="D23" s="263"/>
      <c r="E23" s="263"/>
      <c r="F23" s="263"/>
      <c r="G23" s="293"/>
      <c r="H23" s="214" t="s">
        <v>27</v>
      </c>
      <c r="I23" s="165"/>
      <c r="J23" s="25"/>
      <c r="K23" s="294"/>
      <c r="L23" s="294"/>
      <c r="M23" s="294"/>
      <c r="N23" s="294"/>
      <c r="O23" s="294"/>
      <c r="P23" s="82"/>
    </row>
    <row r="24" spans="1:17" ht="12.75" hidden="1" customHeight="1" x14ac:dyDescent="0.3">
      <c r="A24" s="53">
        <v>11</v>
      </c>
      <c r="B24" s="3" t="s">
        <v>121</v>
      </c>
      <c r="C24" s="4"/>
      <c r="D24" s="4"/>
      <c r="E24" s="4"/>
      <c r="F24" s="4"/>
      <c r="G24" s="14"/>
      <c r="H24" s="144" t="s">
        <v>28</v>
      </c>
      <c r="I24" s="165"/>
      <c r="J24" s="17"/>
      <c r="K24" s="5"/>
      <c r="L24" s="5"/>
      <c r="M24" s="5"/>
      <c r="N24" s="5"/>
      <c r="O24" s="5"/>
      <c r="P24" s="82"/>
    </row>
    <row r="25" spans="1:17" ht="12.75" hidden="1" customHeight="1" x14ac:dyDescent="0.3">
      <c r="A25" s="53">
        <v>12</v>
      </c>
      <c r="B25" s="3" t="s">
        <v>122</v>
      </c>
      <c r="C25" s="4"/>
      <c r="D25" s="4"/>
      <c r="E25" s="4"/>
      <c r="F25" s="4"/>
      <c r="G25" s="14"/>
      <c r="H25" s="144" t="s">
        <v>30</v>
      </c>
      <c r="I25" s="165"/>
      <c r="J25" s="17"/>
      <c r="K25" s="5"/>
      <c r="L25" s="5"/>
      <c r="M25" s="5"/>
      <c r="N25" s="5"/>
      <c r="O25" s="5"/>
      <c r="P25" s="82"/>
    </row>
    <row r="26" spans="1:17" ht="12.75" hidden="1" customHeight="1" x14ac:dyDescent="0.3">
      <c r="A26" s="53">
        <v>13</v>
      </c>
      <c r="B26" s="3" t="s">
        <v>123</v>
      </c>
      <c r="C26" s="4"/>
      <c r="D26" s="4"/>
      <c r="E26" s="4"/>
      <c r="F26" s="4"/>
      <c r="G26" s="14"/>
      <c r="H26" s="144" t="s">
        <v>32</v>
      </c>
      <c r="I26" s="165"/>
      <c r="J26" s="17"/>
      <c r="K26" s="5"/>
      <c r="L26" s="5"/>
      <c r="M26" s="5"/>
      <c r="N26" s="5"/>
      <c r="O26" s="5"/>
      <c r="P26" s="82"/>
    </row>
    <row r="27" spans="1:17" hidden="1" x14ac:dyDescent="0.3">
      <c r="A27" s="53">
        <v>14</v>
      </c>
      <c r="B27" s="3" t="s">
        <v>33</v>
      </c>
      <c r="C27" s="4"/>
      <c r="D27" s="4"/>
      <c r="E27" s="4"/>
      <c r="F27" s="4"/>
      <c r="G27" s="14"/>
      <c r="H27" s="144" t="s">
        <v>34</v>
      </c>
      <c r="I27" s="165"/>
      <c r="J27" s="17"/>
      <c r="K27" s="5"/>
      <c r="L27" s="5"/>
      <c r="M27" s="5"/>
      <c r="N27" s="5"/>
      <c r="O27" s="5"/>
      <c r="P27" s="82"/>
    </row>
    <row r="28" spans="1:17" hidden="1" x14ac:dyDescent="0.3">
      <c r="A28" s="53">
        <v>15</v>
      </c>
      <c r="B28" s="3" t="s">
        <v>35</v>
      </c>
      <c r="C28" s="4"/>
      <c r="D28" s="4"/>
      <c r="E28" s="4"/>
      <c r="F28" s="4"/>
      <c r="G28" s="14"/>
      <c r="H28" s="144" t="s">
        <v>36</v>
      </c>
      <c r="I28" s="165"/>
      <c r="J28" s="17"/>
      <c r="K28" s="5"/>
      <c r="L28" s="5"/>
      <c r="M28" s="5"/>
      <c r="N28" s="5"/>
      <c r="O28" s="5"/>
      <c r="P28" s="82"/>
    </row>
    <row r="29" spans="1:17" hidden="1" x14ac:dyDescent="0.3">
      <c r="A29" s="29" t="s">
        <v>15</v>
      </c>
      <c r="B29" s="4"/>
      <c r="C29" s="4"/>
      <c r="D29" s="4"/>
      <c r="E29" s="4"/>
      <c r="F29" s="4"/>
      <c r="G29" s="14"/>
      <c r="H29" s="144" t="s">
        <v>37</v>
      </c>
      <c r="I29" s="165"/>
      <c r="J29" s="17"/>
      <c r="K29" s="5"/>
      <c r="L29" s="5"/>
      <c r="M29" s="5"/>
      <c r="N29" s="5"/>
      <c r="O29" s="5"/>
      <c r="P29" s="82"/>
    </row>
    <row r="30" spans="1:17" hidden="1" x14ac:dyDescent="0.3">
      <c r="A30" s="51"/>
      <c r="B30" s="3" t="s">
        <v>12</v>
      </c>
      <c r="C30" s="4"/>
      <c r="D30" s="4"/>
      <c r="E30" s="4"/>
      <c r="F30" s="4"/>
      <c r="G30" s="14"/>
      <c r="H30" s="163"/>
      <c r="I30" s="165"/>
      <c r="J30" s="168"/>
      <c r="K30" s="5"/>
      <c r="L30" s="5"/>
      <c r="M30" s="5"/>
      <c r="N30" s="5"/>
      <c r="O30" s="5"/>
      <c r="P30" s="82"/>
    </row>
    <row r="31" spans="1:17" hidden="1" x14ac:dyDescent="0.3">
      <c r="A31" s="53">
        <v>16</v>
      </c>
      <c r="B31" s="3" t="s">
        <v>38</v>
      </c>
      <c r="C31" s="4"/>
      <c r="D31" s="4"/>
      <c r="E31" s="4"/>
      <c r="F31" s="4"/>
      <c r="G31" s="14"/>
      <c r="H31" s="144" t="s">
        <v>39</v>
      </c>
      <c r="I31" s="165"/>
      <c r="J31" s="17"/>
      <c r="K31" s="5"/>
      <c r="L31" s="5"/>
      <c r="M31" s="5"/>
      <c r="N31" s="5"/>
      <c r="O31" s="5"/>
      <c r="P31" s="82"/>
    </row>
    <row r="32" spans="1:17" hidden="1" x14ac:dyDescent="0.3">
      <c r="A32" s="53">
        <v>17</v>
      </c>
      <c r="B32" s="3" t="s">
        <v>40</v>
      </c>
      <c r="C32" s="4"/>
      <c r="D32" s="4"/>
      <c r="E32" s="4"/>
      <c r="F32" s="4"/>
      <c r="G32" s="14"/>
      <c r="H32" s="144" t="s">
        <v>41</v>
      </c>
      <c r="I32" s="165"/>
      <c r="J32" s="17"/>
      <c r="K32" s="5"/>
      <c r="L32" s="5"/>
      <c r="M32" s="5"/>
      <c r="N32" s="5"/>
      <c r="O32" s="5"/>
      <c r="P32" s="82"/>
    </row>
    <row r="33" spans="1:17" hidden="1" x14ac:dyDescent="0.3">
      <c r="A33" s="51"/>
      <c r="B33" s="3" t="s">
        <v>109</v>
      </c>
      <c r="C33" s="4"/>
      <c r="D33" s="4"/>
      <c r="E33" s="4"/>
      <c r="F33" s="4"/>
      <c r="G33" s="14"/>
      <c r="H33" s="163"/>
      <c r="I33" s="165"/>
      <c r="J33" s="168"/>
      <c r="K33" s="5"/>
      <c r="L33" s="5"/>
      <c r="M33" s="5"/>
      <c r="N33" s="5"/>
      <c r="O33" s="5"/>
      <c r="P33" s="82"/>
    </row>
    <row r="34" spans="1:17" hidden="1" x14ac:dyDescent="0.3">
      <c r="A34" s="53">
        <v>18</v>
      </c>
      <c r="B34" s="3" t="s">
        <v>42</v>
      </c>
      <c r="C34" s="4"/>
      <c r="D34" s="4"/>
      <c r="E34" s="4"/>
      <c r="F34" s="4"/>
      <c r="G34" s="14"/>
      <c r="H34" s="144" t="s">
        <v>43</v>
      </c>
      <c r="I34" s="165"/>
      <c r="J34" s="17"/>
      <c r="K34" s="5"/>
      <c r="L34" s="5"/>
      <c r="M34" s="5"/>
      <c r="N34" s="5"/>
      <c r="O34" s="5"/>
      <c r="P34" s="82"/>
    </row>
    <row r="35" spans="1:17" hidden="1" x14ac:dyDescent="0.3">
      <c r="A35" s="53">
        <v>19</v>
      </c>
      <c r="B35" s="3" t="s">
        <v>44</v>
      </c>
      <c r="C35" s="4"/>
      <c r="D35" s="4"/>
      <c r="E35" s="4"/>
      <c r="F35" s="4"/>
      <c r="G35" s="14"/>
      <c r="H35" s="144" t="s">
        <v>45</v>
      </c>
      <c r="I35" s="165"/>
      <c r="J35" s="17"/>
      <c r="K35" s="5"/>
      <c r="L35" s="5"/>
      <c r="M35" s="5"/>
      <c r="N35" s="5"/>
      <c r="O35" s="5"/>
      <c r="P35" s="82"/>
    </row>
    <row r="36" spans="1:17" hidden="1" x14ac:dyDescent="0.3">
      <c r="A36" s="53">
        <v>20</v>
      </c>
      <c r="B36" s="3" t="s">
        <v>46</v>
      </c>
      <c r="C36" s="4"/>
      <c r="D36" s="4"/>
      <c r="E36" s="4"/>
      <c r="F36" s="4"/>
      <c r="G36" s="14"/>
      <c r="H36" s="144" t="s">
        <v>47</v>
      </c>
      <c r="I36" s="165"/>
      <c r="J36" s="17"/>
      <c r="K36" s="5"/>
      <c r="L36" s="5"/>
      <c r="M36" s="5"/>
      <c r="N36" s="5"/>
      <c r="O36" s="5"/>
      <c r="P36" s="82"/>
    </row>
    <row r="37" spans="1:17" hidden="1" x14ac:dyDescent="0.3">
      <c r="A37" s="51"/>
      <c r="B37" s="3" t="s">
        <v>110</v>
      </c>
      <c r="C37" s="4"/>
      <c r="D37" s="4"/>
      <c r="E37" s="4"/>
      <c r="F37" s="4"/>
      <c r="G37" s="14"/>
      <c r="H37" s="163"/>
      <c r="I37" s="165"/>
      <c r="J37" s="168"/>
      <c r="K37" s="5"/>
      <c r="L37" s="5"/>
      <c r="M37" s="5"/>
      <c r="N37" s="5"/>
      <c r="O37" s="5"/>
      <c r="P37" s="82"/>
    </row>
    <row r="38" spans="1:17" x14ac:dyDescent="0.3">
      <c r="A38" s="82"/>
      <c r="B38" s="82"/>
      <c r="C38" s="82"/>
      <c r="D38" s="82"/>
      <c r="E38" s="82"/>
      <c r="F38" s="82"/>
      <c r="G38" s="82"/>
      <c r="H38" s="83"/>
      <c r="J38" s="82"/>
      <c r="K38" s="82"/>
      <c r="L38" s="82"/>
      <c r="M38" s="82"/>
      <c r="N38" s="82"/>
      <c r="O38" s="82"/>
      <c r="P38" s="82"/>
      <c r="Q38" s="82"/>
    </row>
    <row r="39" spans="1:17" x14ac:dyDescent="0.3">
      <c r="A39" s="124" t="s">
        <v>196</v>
      </c>
      <c r="B39" s="67"/>
      <c r="C39" s="67"/>
      <c r="D39" s="67"/>
      <c r="E39" s="67"/>
      <c r="F39" s="67"/>
      <c r="G39" s="67"/>
      <c r="H39" s="106"/>
      <c r="I39" s="106"/>
      <c r="J39" s="67"/>
      <c r="K39" s="67"/>
      <c r="L39" s="67"/>
      <c r="M39" s="67"/>
      <c r="N39" s="107"/>
      <c r="O39" s="82"/>
      <c r="P39" s="82"/>
      <c r="Q39" s="82"/>
    </row>
    <row r="40" spans="1:17" x14ac:dyDescent="0.3">
      <c r="A40" s="69" t="s">
        <v>197</v>
      </c>
      <c r="B40" s="70"/>
      <c r="C40" s="70"/>
      <c r="D40" s="70"/>
      <c r="E40" s="70"/>
      <c r="F40" s="70"/>
      <c r="G40" s="70"/>
      <c r="H40" s="85"/>
      <c r="I40" s="85"/>
      <c r="J40" s="70"/>
      <c r="K40" s="70"/>
      <c r="L40" s="70"/>
      <c r="M40" s="70"/>
      <c r="N40" s="71"/>
      <c r="O40" s="82"/>
      <c r="P40" s="82"/>
      <c r="Q40" s="82"/>
    </row>
    <row r="41" spans="1:17" x14ac:dyDescent="0.3">
      <c r="A41" s="69" t="s">
        <v>198</v>
      </c>
      <c r="B41" s="70"/>
      <c r="C41" s="70"/>
      <c r="D41" s="70"/>
      <c r="E41" s="70"/>
      <c r="F41" s="70"/>
      <c r="G41" s="70"/>
      <c r="H41" s="85"/>
      <c r="I41" s="85"/>
      <c r="J41" s="70"/>
      <c r="K41" s="70"/>
      <c r="L41" s="70"/>
      <c r="M41" s="70"/>
      <c r="N41" s="71"/>
      <c r="O41" s="82"/>
      <c r="P41" s="82"/>
      <c r="Q41" s="82"/>
    </row>
    <row r="42" spans="1:17" ht="15.6" x14ac:dyDescent="0.3">
      <c r="A42" s="125" t="s">
        <v>171</v>
      </c>
      <c r="B42" s="60" t="s">
        <v>199</v>
      </c>
      <c r="C42" s="60"/>
      <c r="D42" s="60"/>
      <c r="E42" s="60"/>
      <c r="F42" s="60"/>
      <c r="G42" s="60"/>
      <c r="H42" s="123"/>
      <c r="I42" s="123"/>
      <c r="J42" s="60"/>
      <c r="K42" s="60"/>
      <c r="L42" s="60"/>
      <c r="M42" s="60"/>
      <c r="N42" s="62"/>
      <c r="O42" s="82"/>
      <c r="P42" s="82"/>
      <c r="Q42" s="82"/>
    </row>
    <row r="43" spans="1:17" hidden="1" x14ac:dyDescent="0.3"/>
    <row r="44" spans="1:17" hidden="1" x14ac:dyDescent="0.3"/>
  </sheetData>
  <mergeCells count="15">
    <mergeCell ref="C3:D3"/>
    <mergeCell ref="A11:A12"/>
    <mergeCell ref="B11:G11"/>
    <mergeCell ref="H11:H12"/>
    <mergeCell ref="B12:G12"/>
    <mergeCell ref="A9:B9"/>
    <mergeCell ref="E3:F3"/>
    <mergeCell ref="G3:H3"/>
    <mergeCell ref="J4:N4"/>
    <mergeCell ref="J5:N5"/>
    <mergeCell ref="A7:B7"/>
    <mergeCell ref="C7:F7"/>
    <mergeCell ref="A8:B8"/>
    <mergeCell ref="C4:H4"/>
    <mergeCell ref="C5:H5"/>
  </mergeCells>
  <conditionalFormatting sqref="G9:H9">
    <cfRule type="expression" dxfId="284" priority="21">
      <formula>G9=""</formula>
    </cfRule>
  </conditionalFormatting>
  <conditionalFormatting sqref="C5">
    <cfRule type="expression" dxfId="283" priority="17">
      <formula>C5=""</formula>
    </cfRule>
  </conditionalFormatting>
  <conditionalFormatting sqref="A5:H5">
    <cfRule type="expression" dxfId="282" priority="15">
      <formula>LEFT($C$5,5) &lt;&gt; "C1001"</formula>
    </cfRule>
  </conditionalFormatting>
  <conditionalFormatting sqref="C3">
    <cfRule type="expression" dxfId="281" priority="14">
      <formula>C3=""</formula>
    </cfRule>
  </conditionalFormatting>
  <conditionalFormatting sqref="C4">
    <cfRule type="expression" dxfId="280" priority="13">
      <formula>C4=""</formula>
    </cfRule>
  </conditionalFormatting>
  <conditionalFormatting sqref="C4:H4">
    <cfRule type="expression" dxfId="279" priority="12">
      <formula>LEFT($C$5,5) = "C1001"</formula>
    </cfRule>
  </conditionalFormatting>
  <conditionalFormatting sqref="P14:Q21">
    <cfRule type="expression" dxfId="278" priority="11">
      <formula>P14=""</formula>
    </cfRule>
  </conditionalFormatting>
  <conditionalFormatting sqref="A9:B9">
    <cfRule type="expression" dxfId="277" priority="5">
      <formula>A9="NO"</formula>
    </cfRule>
    <cfRule type="expression" dxfId="276" priority="6">
      <formula>A9="YES"</formula>
    </cfRule>
    <cfRule type="expression" dxfId="275" priority="7">
      <formula>A9=""</formula>
    </cfRule>
  </conditionalFormatting>
  <conditionalFormatting sqref="C9:E9">
    <cfRule type="expression" dxfId="274" priority="2">
      <formula>C9="NO"</formula>
    </cfRule>
    <cfRule type="expression" dxfId="273" priority="3">
      <formula>C9="YES"</formula>
    </cfRule>
    <cfRule type="expression" dxfId="272" priority="4">
      <formula>C9=""</formula>
    </cfRule>
  </conditionalFormatting>
  <conditionalFormatting sqref="G3">
    <cfRule type="expression" dxfId="271" priority="1">
      <formula>G3=""</formula>
    </cfRule>
  </conditionalFormatting>
  <dataValidations count="2">
    <dataValidation type="date" allowBlank="1" showInputMessage="1" showErrorMessage="1" sqref="G9:H9">
      <formula1>36526</formula1>
      <formula2>54789</formula2>
    </dataValidation>
    <dataValidation type="list" allowBlank="1" showInputMessage="1" showErrorMessage="1" sqref="A9:E9">
      <formula1>"YES, NO"</formula1>
    </dataValidation>
  </dataValidations>
  <pageMargins left="0.25" right="0.25" top="0.75" bottom="0.75" header="0.3" footer="0.3"/>
  <pageSetup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59999389629810485"/>
  </sheetPr>
  <dimension ref="A1:N138"/>
  <sheetViews>
    <sheetView workbookViewId="0">
      <selection activeCell="G40" sqref="G40"/>
    </sheetView>
  </sheetViews>
  <sheetFormatPr defaultColWidth="0" defaultRowHeight="13.8" zeroHeight="1" x14ac:dyDescent="0.3"/>
  <cols>
    <col min="1" max="1" width="5.33203125" style="2" customWidth="1"/>
    <col min="2" max="2" width="11.44140625" style="2" customWidth="1"/>
    <col min="3" max="6" width="9.109375" style="2" customWidth="1"/>
    <col min="7" max="7" width="10.6640625" style="2" customWidth="1"/>
    <col min="8" max="8" width="10.6640625" style="6" customWidth="1"/>
    <col min="9" max="9" width="0.5546875" style="83" customWidth="1"/>
    <col min="10" max="10" width="24.33203125" style="2" customWidth="1"/>
    <col min="11" max="11" width="2.88671875" style="2" customWidth="1"/>
    <col min="12" max="12" width="9.33203125" style="2" customWidth="1"/>
    <col min="13" max="14" width="0" style="2" hidden="1" customWidth="1"/>
    <col min="15" max="16384" width="9.109375" style="2" hidden="1"/>
  </cols>
  <sheetData>
    <row r="1" spans="1:12" x14ac:dyDescent="0.3">
      <c r="A1" s="1">
        <f>COLUMN()</f>
        <v>1</v>
      </c>
      <c r="B1" s="1">
        <f>COLUMN()</f>
        <v>2</v>
      </c>
      <c r="C1" s="1">
        <f>COLUMN()</f>
        <v>3</v>
      </c>
      <c r="D1" s="1">
        <f>COLUMN()</f>
        <v>4</v>
      </c>
      <c r="E1" s="1">
        <f>COLUMN()</f>
        <v>5</v>
      </c>
      <c r="F1" s="1">
        <f>COLUMN()</f>
        <v>6</v>
      </c>
      <c r="G1" s="1">
        <f>COLUMN()</f>
        <v>7</v>
      </c>
      <c r="H1" s="1">
        <f>COLUMN()</f>
        <v>8</v>
      </c>
      <c r="I1" s="84"/>
      <c r="J1" s="1">
        <f>COLUMN()</f>
        <v>10</v>
      </c>
      <c r="K1" s="1">
        <f>COLUMN()</f>
        <v>11</v>
      </c>
      <c r="L1" s="1">
        <f>COLUMN()</f>
        <v>12</v>
      </c>
    </row>
    <row r="2" spans="1:12" ht="14.4" thickBot="1" x14ac:dyDescent="0.35">
      <c r="A2" s="82"/>
      <c r="B2" s="82"/>
      <c r="C2" s="82"/>
      <c r="D2" s="82"/>
      <c r="E2" s="82"/>
      <c r="F2" s="82"/>
      <c r="G2" s="82"/>
      <c r="H2" s="83"/>
      <c r="J2" s="82"/>
      <c r="K2" s="82"/>
      <c r="L2" s="82"/>
    </row>
    <row r="3" spans="1:12" ht="15" customHeight="1" x14ac:dyDescent="0.3">
      <c r="A3" s="131" t="s">
        <v>410</v>
      </c>
      <c r="B3" s="132"/>
      <c r="C3" s="430" t="str">
        <f>+IF(CFR_1!C4="","",CFR_1!C4)</f>
        <v/>
      </c>
      <c r="D3" s="431"/>
      <c r="E3" s="380" t="s">
        <v>428</v>
      </c>
      <c r="F3" s="381"/>
      <c r="G3" s="377" t="str">
        <f>+IF(CFR_0!G3="","",CFR_0!G3)</f>
        <v/>
      </c>
      <c r="H3" s="382"/>
      <c r="I3" s="85"/>
      <c r="J3" s="66"/>
      <c r="K3" s="67"/>
      <c r="L3" s="68"/>
    </row>
    <row r="4" spans="1:12" ht="15.75" customHeight="1" thickBot="1" x14ac:dyDescent="0.35">
      <c r="A4" s="133" t="s">
        <v>2</v>
      </c>
      <c r="B4" s="134"/>
      <c r="C4" s="427" t="str">
        <f>+IF(CFR_1!C5="","",IF(LEFT(CFR_1!C5,5) = "C1010", CFR_1!C6,CFR_1!C5))</f>
        <v/>
      </c>
      <c r="D4" s="428"/>
      <c r="E4" s="428"/>
      <c r="F4" s="428"/>
      <c r="G4" s="428"/>
      <c r="H4" s="429"/>
      <c r="I4" s="85"/>
      <c r="J4" s="424" t="s">
        <v>188</v>
      </c>
      <c r="K4" s="425"/>
      <c r="L4" s="426"/>
    </row>
    <row r="5" spans="1:12" ht="15.75" customHeight="1" thickBot="1" x14ac:dyDescent="0.35">
      <c r="A5" s="133" t="s">
        <v>257</v>
      </c>
      <c r="B5" s="151"/>
      <c r="C5" s="428"/>
      <c r="D5" s="428"/>
      <c r="E5" s="428"/>
      <c r="F5" s="428"/>
      <c r="G5" s="428"/>
      <c r="H5" s="429"/>
      <c r="I5" s="82"/>
      <c r="J5" s="362" t="s">
        <v>189</v>
      </c>
      <c r="K5" s="363"/>
      <c r="L5" s="364"/>
    </row>
    <row r="6" spans="1:12" ht="15" customHeight="1" x14ac:dyDescent="0.3">
      <c r="A6" s="45" t="s">
        <v>0</v>
      </c>
      <c r="B6" s="34"/>
      <c r="C6" s="34"/>
      <c r="D6" s="34"/>
      <c r="E6" s="34"/>
      <c r="F6" s="34"/>
      <c r="G6" s="43" t="s">
        <v>1</v>
      </c>
      <c r="H6" s="36"/>
      <c r="I6" s="86"/>
      <c r="J6" s="69"/>
      <c r="K6" s="70"/>
      <c r="L6" s="71"/>
    </row>
    <row r="7" spans="1:12" ht="15" customHeight="1" x14ac:dyDescent="0.3">
      <c r="A7" s="419" t="s">
        <v>180</v>
      </c>
      <c r="B7" s="420"/>
      <c r="C7" s="421" t="s">
        <v>182</v>
      </c>
      <c r="D7" s="422"/>
      <c r="E7" s="422"/>
      <c r="F7" s="422"/>
      <c r="G7" s="37" t="s">
        <v>114</v>
      </c>
      <c r="H7" s="38" t="s">
        <v>115</v>
      </c>
      <c r="I7" s="85"/>
      <c r="J7" s="72" t="s">
        <v>200</v>
      </c>
      <c r="K7" s="70"/>
      <c r="L7" s="71"/>
    </row>
    <row r="8" spans="1:12" ht="15" customHeight="1" x14ac:dyDescent="0.3">
      <c r="A8" s="368" t="s">
        <v>181</v>
      </c>
      <c r="B8" s="369"/>
      <c r="C8" s="41" t="s">
        <v>183</v>
      </c>
      <c r="D8" s="41" t="s">
        <v>184</v>
      </c>
      <c r="E8" s="41" t="s">
        <v>422</v>
      </c>
      <c r="F8" s="336"/>
      <c r="G8" s="118" t="s">
        <v>211</v>
      </c>
      <c r="H8" s="119" t="s">
        <v>211</v>
      </c>
      <c r="I8" s="87"/>
      <c r="J8" s="72" t="s">
        <v>202</v>
      </c>
      <c r="K8" s="70"/>
      <c r="L8" s="71"/>
    </row>
    <row r="9" spans="1:12" ht="15.75" customHeight="1" thickBot="1" x14ac:dyDescent="0.35">
      <c r="A9" s="370" t="str">
        <f>IF(CFR_1!A$10="","", CFR_1!A$10)</f>
        <v/>
      </c>
      <c r="B9" s="371"/>
      <c r="C9" s="322" t="str">
        <f>IF(CFR_0!C$10="","",CFR_0!C$10)</f>
        <v/>
      </c>
      <c r="D9" s="322" t="str">
        <f>IF(CFR_0!D$10="","",CFR_0!D$10)</f>
        <v/>
      </c>
      <c r="E9" s="322" t="str">
        <f>IF(CFR_0!E$10="","",CFR_0!E$10)</f>
        <v/>
      </c>
      <c r="F9" s="337"/>
      <c r="G9" s="152" t="str">
        <f>IF(CFR_1!G$10="","", CFR_1!G$10)</f>
        <v/>
      </c>
      <c r="H9" s="153" t="str">
        <f>IF(CFR_1!H$10="","", CFR_1!H$10)</f>
        <v/>
      </c>
      <c r="I9" s="87"/>
      <c r="J9" s="74" t="s">
        <v>201</v>
      </c>
      <c r="K9" s="75"/>
      <c r="L9" s="77" t="s">
        <v>195</v>
      </c>
    </row>
    <row r="10" spans="1:12" ht="14.4" thickBot="1" x14ac:dyDescent="0.3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x14ac:dyDescent="0.3">
      <c r="A11" s="438" t="s">
        <v>116</v>
      </c>
      <c r="B11" s="439" t="s">
        <v>4</v>
      </c>
      <c r="C11" s="439"/>
      <c r="D11" s="439"/>
      <c r="E11" s="439"/>
      <c r="F11" s="439"/>
      <c r="G11" s="439"/>
      <c r="H11" s="440" t="s">
        <v>117</v>
      </c>
      <c r="I11" s="164"/>
      <c r="J11" s="159">
        <v>1</v>
      </c>
      <c r="K11" s="82"/>
      <c r="L11" s="82"/>
    </row>
    <row r="12" spans="1:12" x14ac:dyDescent="0.3">
      <c r="A12" s="416"/>
      <c r="B12" s="418" t="s">
        <v>5</v>
      </c>
      <c r="C12" s="418"/>
      <c r="D12" s="418"/>
      <c r="E12" s="418"/>
      <c r="F12" s="418"/>
      <c r="G12" s="418"/>
      <c r="H12" s="441"/>
      <c r="I12" s="164"/>
      <c r="J12" s="179" t="s">
        <v>176</v>
      </c>
      <c r="K12" s="82"/>
      <c r="L12" s="82"/>
    </row>
    <row r="13" spans="1:12" x14ac:dyDescent="0.3">
      <c r="A13" s="51"/>
      <c r="B13" s="88" t="s">
        <v>133</v>
      </c>
      <c r="C13" s="89"/>
      <c r="D13" s="89"/>
      <c r="E13" s="89"/>
      <c r="F13" s="89"/>
      <c r="G13" s="90"/>
      <c r="H13" s="163"/>
      <c r="I13" s="160"/>
      <c r="J13" s="220"/>
      <c r="K13" s="82"/>
      <c r="L13" s="82"/>
    </row>
    <row r="14" spans="1:12" x14ac:dyDescent="0.3">
      <c r="A14" s="53">
        <f>+A13+1</f>
        <v>1</v>
      </c>
      <c r="B14" s="61" t="s">
        <v>134</v>
      </c>
      <c r="C14" s="60"/>
      <c r="D14" s="60"/>
      <c r="E14" s="60"/>
      <c r="F14" s="60"/>
      <c r="G14" s="299"/>
      <c r="H14" s="144">
        <v>11998</v>
      </c>
      <c r="I14" s="160"/>
      <c r="J14" s="217">
        <f>+CFR_4!K24</f>
        <v>0</v>
      </c>
      <c r="K14" s="82"/>
      <c r="L14" s="82"/>
    </row>
    <row r="15" spans="1:12" x14ac:dyDescent="0.3">
      <c r="A15" s="53">
        <f>+A14+1</f>
        <v>2</v>
      </c>
      <c r="B15" s="61" t="s">
        <v>132</v>
      </c>
      <c r="C15" s="60"/>
      <c r="D15" s="60"/>
      <c r="E15" s="60"/>
      <c r="F15" s="60"/>
      <c r="G15" s="299"/>
      <c r="H15" s="144">
        <v>12998</v>
      </c>
      <c r="I15" s="160"/>
      <c r="J15" s="218"/>
      <c r="K15" s="82"/>
      <c r="L15" s="82"/>
    </row>
    <row r="16" spans="1:12" x14ac:dyDescent="0.3">
      <c r="A16" s="51"/>
      <c r="B16" s="88" t="s">
        <v>13</v>
      </c>
      <c r="C16" s="89"/>
      <c r="D16" s="89"/>
      <c r="E16" s="89"/>
      <c r="F16" s="89"/>
      <c r="G16" s="90"/>
      <c r="H16" s="163"/>
      <c r="I16" s="160"/>
      <c r="J16" s="219"/>
      <c r="K16" s="82"/>
      <c r="L16" s="82"/>
    </row>
    <row r="17" spans="1:12" x14ac:dyDescent="0.3">
      <c r="A17" s="53">
        <f>+A15+1</f>
        <v>3</v>
      </c>
      <c r="B17" s="61" t="s">
        <v>42</v>
      </c>
      <c r="C17" s="60"/>
      <c r="D17" s="60"/>
      <c r="E17" s="60"/>
      <c r="F17" s="60"/>
      <c r="G17" s="299"/>
      <c r="H17" s="144">
        <v>13201</v>
      </c>
      <c r="I17" s="160"/>
      <c r="J17" s="218"/>
      <c r="K17" s="82"/>
      <c r="L17" s="82"/>
    </row>
    <row r="18" spans="1:12" x14ac:dyDescent="0.3">
      <c r="A18" s="53">
        <f>+A17+1</f>
        <v>4</v>
      </c>
      <c r="B18" s="61" t="s">
        <v>44</v>
      </c>
      <c r="C18" s="60"/>
      <c r="D18" s="60"/>
      <c r="E18" s="60"/>
      <c r="F18" s="60"/>
      <c r="G18" s="299"/>
      <c r="H18" s="144">
        <v>13301</v>
      </c>
      <c r="I18" s="160"/>
      <c r="J18" s="218"/>
      <c r="K18" s="82"/>
      <c r="L18" s="82"/>
    </row>
    <row r="19" spans="1:12" x14ac:dyDescent="0.3">
      <c r="A19" s="53">
        <f>+A18+1</f>
        <v>5</v>
      </c>
      <c r="B19" s="61" t="str">
        <f>"Total Fringe Benefits (Sum Lines " &amp;$A$17 &amp;" - " &amp;$A$18 &amp;")"</f>
        <v>Total Fringe Benefits (Sum Lines 3 - 4)</v>
      </c>
      <c r="C19" s="60"/>
      <c r="D19" s="60"/>
      <c r="E19" s="60"/>
      <c r="F19" s="60"/>
      <c r="G19" s="299"/>
      <c r="H19" s="144">
        <v>13998</v>
      </c>
      <c r="I19" s="160"/>
      <c r="J19" s="217">
        <f>+SUM(J17:J18)</f>
        <v>0</v>
      </c>
      <c r="K19" s="82"/>
      <c r="L19" s="82"/>
    </row>
    <row r="20" spans="1:12" x14ac:dyDescent="0.3">
      <c r="A20" s="51"/>
      <c r="B20" s="88" t="s">
        <v>14</v>
      </c>
      <c r="C20" s="89"/>
      <c r="D20" s="89"/>
      <c r="E20" s="89"/>
      <c r="F20" s="89"/>
      <c r="G20" s="90"/>
      <c r="H20" s="163"/>
      <c r="I20" s="160"/>
      <c r="J20" s="219"/>
      <c r="K20" s="82"/>
      <c r="L20" s="82"/>
    </row>
    <row r="21" spans="1:12" x14ac:dyDescent="0.3">
      <c r="A21" s="53">
        <f>+A19+1</f>
        <v>6</v>
      </c>
      <c r="B21" s="61" t="s">
        <v>135</v>
      </c>
      <c r="C21" s="60"/>
      <c r="D21" s="60"/>
      <c r="E21" s="60"/>
      <c r="F21" s="60"/>
      <c r="G21" s="299"/>
      <c r="H21" s="144">
        <v>14200</v>
      </c>
      <c r="I21" s="160"/>
      <c r="J21" s="218"/>
      <c r="K21" s="82"/>
      <c r="L21" s="82"/>
    </row>
    <row r="22" spans="1:12" x14ac:dyDescent="0.3">
      <c r="A22" s="53">
        <f>+A21+1</f>
        <v>7</v>
      </c>
      <c r="B22" s="61" t="s">
        <v>52</v>
      </c>
      <c r="C22" s="60"/>
      <c r="D22" s="60"/>
      <c r="E22" s="60"/>
      <c r="F22" s="60"/>
      <c r="G22" s="299"/>
      <c r="H22" s="144">
        <v>14210</v>
      </c>
      <c r="I22" s="160"/>
      <c r="J22" s="218"/>
      <c r="K22" s="82"/>
      <c r="L22" s="82"/>
    </row>
    <row r="23" spans="1:12" x14ac:dyDescent="0.3">
      <c r="A23" s="53">
        <f t="shared" ref="A23:A33" si="0">+A22+1</f>
        <v>8</v>
      </c>
      <c r="B23" s="61" t="s">
        <v>69</v>
      </c>
      <c r="C23" s="60"/>
      <c r="D23" s="60"/>
      <c r="E23" s="60"/>
      <c r="F23" s="60"/>
      <c r="G23" s="299"/>
      <c r="H23" s="144">
        <v>14220</v>
      </c>
      <c r="I23" s="160"/>
      <c r="J23" s="218"/>
      <c r="K23" s="82"/>
      <c r="L23" s="82"/>
    </row>
    <row r="24" spans="1:12" x14ac:dyDescent="0.3">
      <c r="A24" s="53">
        <f t="shared" si="0"/>
        <v>9</v>
      </c>
      <c r="B24" s="61" t="s">
        <v>50</v>
      </c>
      <c r="C24" s="60"/>
      <c r="D24" s="60"/>
      <c r="E24" s="60"/>
      <c r="F24" s="60"/>
      <c r="G24" s="299"/>
      <c r="H24" s="144">
        <v>14021</v>
      </c>
      <c r="I24" s="160"/>
      <c r="J24" s="218"/>
      <c r="K24" s="82"/>
      <c r="L24" s="82"/>
    </row>
    <row r="25" spans="1:12" x14ac:dyDescent="0.3">
      <c r="A25" s="53">
        <f t="shared" si="0"/>
        <v>10</v>
      </c>
      <c r="B25" s="61" t="s">
        <v>136</v>
      </c>
      <c r="C25" s="60"/>
      <c r="D25" s="60"/>
      <c r="E25" s="60"/>
      <c r="F25" s="60"/>
      <c r="G25" s="299"/>
      <c r="H25" s="144">
        <v>14161</v>
      </c>
      <c r="I25" s="160"/>
      <c r="J25" s="218"/>
      <c r="K25" s="82"/>
      <c r="L25" s="82"/>
    </row>
    <row r="26" spans="1:12" x14ac:dyDescent="0.3">
      <c r="A26" s="53">
        <f t="shared" si="0"/>
        <v>11</v>
      </c>
      <c r="B26" s="61" t="s">
        <v>137</v>
      </c>
      <c r="C26" s="60"/>
      <c r="D26" s="60"/>
      <c r="E26" s="60"/>
      <c r="F26" s="60"/>
      <c r="G26" s="299"/>
      <c r="H26" s="144">
        <v>14230</v>
      </c>
      <c r="I26" s="160"/>
      <c r="J26" s="218"/>
      <c r="K26" s="82"/>
      <c r="L26" s="82"/>
    </row>
    <row r="27" spans="1:12" x14ac:dyDescent="0.3">
      <c r="A27" s="53">
        <f t="shared" si="0"/>
        <v>12</v>
      </c>
      <c r="B27" s="61" t="s">
        <v>138</v>
      </c>
      <c r="C27" s="60"/>
      <c r="D27" s="60"/>
      <c r="E27" s="60"/>
      <c r="F27" s="60"/>
      <c r="G27" s="62"/>
      <c r="H27" s="144">
        <v>14240</v>
      </c>
      <c r="I27" s="160"/>
      <c r="J27" s="218"/>
      <c r="K27" s="82"/>
      <c r="L27" s="82"/>
    </row>
    <row r="28" spans="1:12" x14ac:dyDescent="0.3">
      <c r="A28" s="53">
        <f t="shared" si="0"/>
        <v>13</v>
      </c>
      <c r="B28" s="61" t="s">
        <v>60</v>
      </c>
      <c r="C28" s="60"/>
      <c r="D28" s="60"/>
      <c r="E28" s="60"/>
      <c r="F28" s="60"/>
      <c r="G28" s="62"/>
      <c r="H28" s="144">
        <v>14081</v>
      </c>
      <c r="I28" s="160"/>
      <c r="J28" s="218"/>
      <c r="K28" s="82"/>
      <c r="L28" s="82"/>
    </row>
    <row r="29" spans="1:12" x14ac:dyDescent="0.3">
      <c r="A29" s="53">
        <f t="shared" si="0"/>
        <v>14</v>
      </c>
      <c r="B29" s="61" t="s">
        <v>170</v>
      </c>
      <c r="C29" s="60"/>
      <c r="D29" s="60"/>
      <c r="E29" s="60"/>
      <c r="F29" s="60"/>
      <c r="G29" s="62"/>
      <c r="H29" s="144">
        <v>14151</v>
      </c>
      <c r="I29" s="160"/>
      <c r="J29" s="218"/>
      <c r="K29" s="82"/>
      <c r="L29" s="82"/>
    </row>
    <row r="30" spans="1:12" x14ac:dyDescent="0.3">
      <c r="A30" s="53">
        <f t="shared" si="0"/>
        <v>15</v>
      </c>
      <c r="B30" s="61" t="s">
        <v>56</v>
      </c>
      <c r="C30" s="60"/>
      <c r="D30" s="60"/>
      <c r="E30" s="60"/>
      <c r="F30" s="60"/>
      <c r="G30" s="62"/>
      <c r="H30" s="144">
        <v>14251</v>
      </c>
      <c r="I30" s="160"/>
      <c r="J30" s="218"/>
      <c r="K30" s="82"/>
      <c r="L30" s="82"/>
    </row>
    <row r="31" spans="1:12" x14ac:dyDescent="0.3">
      <c r="A31" s="53">
        <f t="shared" si="0"/>
        <v>16</v>
      </c>
      <c r="B31" s="61" t="s">
        <v>71</v>
      </c>
      <c r="C31" s="60"/>
      <c r="D31" s="60"/>
      <c r="E31" s="60"/>
      <c r="F31" s="60"/>
      <c r="G31" s="62"/>
      <c r="H31" s="144">
        <v>14261</v>
      </c>
      <c r="I31" s="160"/>
      <c r="J31" s="218"/>
      <c r="K31" s="82"/>
      <c r="L31" s="82"/>
    </row>
    <row r="32" spans="1:12" x14ac:dyDescent="0.3">
      <c r="A32" s="53">
        <f t="shared" si="0"/>
        <v>17</v>
      </c>
      <c r="B32" s="61" t="s">
        <v>73</v>
      </c>
      <c r="C32" s="60"/>
      <c r="D32" s="60"/>
      <c r="E32" s="60"/>
      <c r="F32" s="60"/>
      <c r="G32" s="62"/>
      <c r="H32" s="144">
        <v>14997</v>
      </c>
      <c r="I32" s="160"/>
      <c r="J32" s="218"/>
      <c r="K32" s="82"/>
      <c r="L32" s="82"/>
    </row>
    <row r="33" spans="1:12" x14ac:dyDescent="0.3">
      <c r="A33" s="53">
        <f t="shared" si="0"/>
        <v>18</v>
      </c>
      <c r="B33" s="61" t="str">
        <f>"Total OTPS (Sum Lines " &amp;$A$21 &amp; " - " &amp;$A$32 &amp;")"</f>
        <v>Total OTPS (Sum Lines 6 - 17)</v>
      </c>
      <c r="C33" s="60"/>
      <c r="D33" s="60"/>
      <c r="E33" s="60"/>
      <c r="F33" s="60"/>
      <c r="G33" s="62"/>
      <c r="H33" s="144">
        <v>74996</v>
      </c>
      <c r="I33" s="160"/>
      <c r="J33" s="217">
        <f>+SUM(J21:J32)</f>
        <v>0</v>
      </c>
      <c r="K33" s="82"/>
      <c r="L33" s="82"/>
    </row>
    <row r="34" spans="1:12" x14ac:dyDescent="0.3">
      <c r="A34" s="51"/>
      <c r="B34" s="88" t="s">
        <v>16</v>
      </c>
      <c r="C34" s="89"/>
      <c r="D34" s="89"/>
      <c r="E34" s="89"/>
      <c r="F34" s="89"/>
      <c r="G34" s="90"/>
      <c r="H34" s="163"/>
      <c r="I34" s="160"/>
      <c r="J34" s="219"/>
      <c r="K34" s="82"/>
      <c r="L34" s="82"/>
    </row>
    <row r="35" spans="1:12" x14ac:dyDescent="0.3">
      <c r="A35" s="53">
        <f>+A33+1</f>
        <v>19</v>
      </c>
      <c r="B35" s="61" t="s">
        <v>159</v>
      </c>
      <c r="C35" s="60"/>
      <c r="D35" s="60"/>
      <c r="E35" s="60"/>
      <c r="F35" s="60"/>
      <c r="G35" s="62"/>
      <c r="H35" s="144">
        <v>15011</v>
      </c>
      <c r="I35" s="160"/>
      <c r="J35" s="218"/>
      <c r="K35" s="82"/>
      <c r="L35" s="82"/>
    </row>
    <row r="36" spans="1:12" x14ac:dyDescent="0.3">
      <c r="A36" s="53">
        <f t="shared" ref="A36:A41" si="1">+A35+1</f>
        <v>20</v>
      </c>
      <c r="B36" s="61" t="s">
        <v>160</v>
      </c>
      <c r="C36" s="60"/>
      <c r="D36" s="60"/>
      <c r="E36" s="60"/>
      <c r="F36" s="60"/>
      <c r="G36" s="62"/>
      <c r="H36" s="144">
        <v>15030</v>
      </c>
      <c r="I36" s="160"/>
      <c r="J36" s="218"/>
      <c r="K36" s="82"/>
      <c r="L36" s="82"/>
    </row>
    <row r="37" spans="1:12" x14ac:dyDescent="0.3">
      <c r="A37" s="53">
        <f t="shared" si="1"/>
        <v>21</v>
      </c>
      <c r="B37" s="61" t="s">
        <v>80</v>
      </c>
      <c r="C37" s="60"/>
      <c r="D37" s="60"/>
      <c r="E37" s="60"/>
      <c r="F37" s="60"/>
      <c r="G37" s="62"/>
      <c r="H37" s="144">
        <v>15041</v>
      </c>
      <c r="I37" s="160"/>
      <c r="J37" s="218"/>
      <c r="K37" s="82"/>
      <c r="L37" s="82"/>
    </row>
    <row r="38" spans="1:12" x14ac:dyDescent="0.3">
      <c r="A38" s="53">
        <f t="shared" si="1"/>
        <v>22</v>
      </c>
      <c r="B38" s="61" t="s">
        <v>82</v>
      </c>
      <c r="C38" s="60"/>
      <c r="D38" s="60"/>
      <c r="E38" s="60"/>
      <c r="F38" s="60"/>
      <c r="G38" s="62"/>
      <c r="H38" s="144">
        <v>15060</v>
      </c>
      <c r="I38" s="160"/>
      <c r="J38" s="218"/>
      <c r="K38" s="82"/>
      <c r="L38" s="82"/>
    </row>
    <row r="39" spans="1:12" x14ac:dyDescent="0.3">
      <c r="A39" s="53">
        <f t="shared" si="1"/>
        <v>23</v>
      </c>
      <c r="B39" s="61" t="s">
        <v>84</v>
      </c>
      <c r="C39" s="60"/>
      <c r="D39" s="60"/>
      <c r="E39" s="60"/>
      <c r="F39" s="60"/>
      <c r="G39" s="62"/>
      <c r="H39" s="144">
        <v>15071</v>
      </c>
      <c r="I39" s="160"/>
      <c r="J39" s="218"/>
      <c r="K39" s="82"/>
      <c r="L39" s="82"/>
    </row>
    <row r="40" spans="1:12" x14ac:dyDescent="0.3">
      <c r="A40" s="53">
        <f t="shared" si="1"/>
        <v>24</v>
      </c>
      <c r="B40" s="61" t="s">
        <v>73</v>
      </c>
      <c r="C40" s="60"/>
      <c r="D40" s="60"/>
      <c r="E40" s="60"/>
      <c r="F40" s="60"/>
      <c r="G40" s="62"/>
      <c r="H40" s="144">
        <v>15997</v>
      </c>
      <c r="I40" s="160"/>
      <c r="J40" s="218"/>
      <c r="K40" s="82"/>
      <c r="L40" s="82"/>
    </row>
    <row r="41" spans="1:12" x14ac:dyDescent="0.3">
      <c r="A41" s="53">
        <f t="shared" si="1"/>
        <v>25</v>
      </c>
      <c r="B41" s="61" t="str">
        <f>"Total Equipment (Sum Lines " &amp;$A$35 &amp;" - " &amp;$A$40 &amp;")"</f>
        <v>Total Equipment (Sum Lines 19 - 24)</v>
      </c>
      <c r="C41" s="60"/>
      <c r="D41" s="60"/>
      <c r="E41" s="60"/>
      <c r="F41" s="60"/>
      <c r="G41" s="62"/>
      <c r="H41" s="144">
        <v>15996</v>
      </c>
      <c r="I41" s="160"/>
      <c r="J41" s="217">
        <f>+SUM(J35:J40)</f>
        <v>0</v>
      </c>
      <c r="K41" s="82"/>
      <c r="L41" s="82"/>
    </row>
    <row r="42" spans="1:12" x14ac:dyDescent="0.3">
      <c r="A42" s="51"/>
      <c r="B42" s="88" t="s">
        <v>17</v>
      </c>
      <c r="C42" s="89"/>
      <c r="D42" s="89"/>
      <c r="E42" s="89"/>
      <c r="F42" s="89"/>
      <c r="G42" s="90"/>
      <c r="H42" s="163"/>
      <c r="I42" s="160"/>
      <c r="J42" s="219"/>
      <c r="K42" s="82"/>
      <c r="L42" s="82"/>
    </row>
    <row r="43" spans="1:12" x14ac:dyDescent="0.3">
      <c r="A43" s="53">
        <f>+A41+1</f>
        <v>26</v>
      </c>
      <c r="B43" s="61" t="s">
        <v>88</v>
      </c>
      <c r="C43" s="60"/>
      <c r="D43" s="60"/>
      <c r="E43" s="60"/>
      <c r="F43" s="60"/>
      <c r="G43" s="62"/>
      <c r="H43" s="144">
        <v>16011</v>
      </c>
      <c r="I43" s="160"/>
      <c r="J43" s="218"/>
      <c r="K43" s="82"/>
      <c r="L43" s="82"/>
    </row>
    <row r="44" spans="1:12" x14ac:dyDescent="0.3">
      <c r="A44" s="53">
        <f>+A43+1</f>
        <v>27</v>
      </c>
      <c r="B44" s="61" t="s">
        <v>90</v>
      </c>
      <c r="C44" s="60"/>
      <c r="D44" s="60"/>
      <c r="E44" s="60"/>
      <c r="F44" s="60"/>
      <c r="G44" s="62"/>
      <c r="H44" s="144">
        <v>16021</v>
      </c>
      <c r="I44" s="160"/>
      <c r="J44" s="218"/>
      <c r="K44" s="82"/>
      <c r="L44" s="82"/>
    </row>
    <row r="45" spans="1:12" x14ac:dyDescent="0.3">
      <c r="A45" s="53">
        <f t="shared" ref="A45:A53" si="2">+A44+1</f>
        <v>28</v>
      </c>
      <c r="B45" s="61" t="s">
        <v>92</v>
      </c>
      <c r="C45" s="60"/>
      <c r="D45" s="60"/>
      <c r="E45" s="60"/>
      <c r="F45" s="60"/>
      <c r="G45" s="62"/>
      <c r="H45" s="144">
        <v>16031</v>
      </c>
      <c r="I45" s="160"/>
      <c r="J45" s="218"/>
      <c r="K45" s="82"/>
      <c r="L45" s="82"/>
    </row>
    <row r="46" spans="1:12" x14ac:dyDescent="0.3">
      <c r="A46" s="53">
        <f t="shared" si="2"/>
        <v>29</v>
      </c>
      <c r="B46" s="61" t="s">
        <v>161</v>
      </c>
      <c r="C46" s="60"/>
      <c r="D46" s="60"/>
      <c r="E46" s="60"/>
      <c r="F46" s="60"/>
      <c r="G46" s="62"/>
      <c r="H46" s="144">
        <v>16050</v>
      </c>
      <c r="I46" s="160"/>
      <c r="J46" s="218"/>
      <c r="K46" s="82"/>
      <c r="L46" s="82"/>
    </row>
    <row r="47" spans="1:12" x14ac:dyDescent="0.3">
      <c r="A47" s="53">
        <f t="shared" si="2"/>
        <v>30</v>
      </c>
      <c r="B47" s="61" t="s">
        <v>162</v>
      </c>
      <c r="C47" s="60"/>
      <c r="D47" s="60"/>
      <c r="E47" s="60"/>
      <c r="F47" s="60"/>
      <c r="G47" s="62"/>
      <c r="H47" s="144">
        <v>16061</v>
      </c>
      <c r="I47" s="160"/>
      <c r="J47" s="218"/>
      <c r="K47" s="82"/>
      <c r="L47" s="82"/>
    </row>
    <row r="48" spans="1:12" x14ac:dyDescent="0.3">
      <c r="A48" s="53">
        <f t="shared" si="2"/>
        <v>31</v>
      </c>
      <c r="B48" s="61" t="s">
        <v>94</v>
      </c>
      <c r="C48" s="60"/>
      <c r="D48" s="60"/>
      <c r="E48" s="60"/>
      <c r="F48" s="60"/>
      <c r="G48" s="62"/>
      <c r="H48" s="144">
        <v>16071</v>
      </c>
      <c r="I48" s="160"/>
      <c r="J48" s="218"/>
      <c r="K48" s="82"/>
      <c r="L48" s="82"/>
    </row>
    <row r="49" spans="1:12" x14ac:dyDescent="0.3">
      <c r="A49" s="53">
        <f t="shared" si="2"/>
        <v>32</v>
      </c>
      <c r="B49" s="61" t="s">
        <v>95</v>
      </c>
      <c r="C49" s="60"/>
      <c r="D49" s="60"/>
      <c r="E49" s="60"/>
      <c r="F49" s="60"/>
      <c r="G49" s="62"/>
      <c r="H49" s="144">
        <v>16081</v>
      </c>
      <c r="I49" s="160"/>
      <c r="J49" s="218"/>
      <c r="K49" s="82"/>
      <c r="L49" s="82"/>
    </row>
    <row r="50" spans="1:12" x14ac:dyDescent="0.3">
      <c r="A50" s="53">
        <f t="shared" si="2"/>
        <v>33</v>
      </c>
      <c r="B50" s="61" t="s">
        <v>97</v>
      </c>
      <c r="C50" s="60"/>
      <c r="D50" s="60"/>
      <c r="E50" s="60"/>
      <c r="F50" s="60"/>
      <c r="G50" s="62"/>
      <c r="H50" s="144">
        <v>16091</v>
      </c>
      <c r="I50" s="160"/>
      <c r="J50" s="218"/>
      <c r="K50" s="82"/>
      <c r="L50" s="82"/>
    </row>
    <row r="51" spans="1:12" x14ac:dyDescent="0.3">
      <c r="A51" s="53">
        <f t="shared" si="2"/>
        <v>34</v>
      </c>
      <c r="B51" s="61" t="s">
        <v>98</v>
      </c>
      <c r="C51" s="60"/>
      <c r="D51" s="60"/>
      <c r="E51" s="60"/>
      <c r="F51" s="60"/>
      <c r="G51" s="62"/>
      <c r="H51" s="144">
        <v>16101</v>
      </c>
      <c r="I51" s="160"/>
      <c r="J51" s="218"/>
      <c r="K51" s="82"/>
      <c r="L51" s="82"/>
    </row>
    <row r="52" spans="1:12" x14ac:dyDescent="0.3">
      <c r="A52" s="53">
        <f t="shared" si="2"/>
        <v>35</v>
      </c>
      <c r="B52" s="61" t="s">
        <v>73</v>
      </c>
      <c r="C52" s="60"/>
      <c r="D52" s="60"/>
      <c r="E52" s="60"/>
      <c r="F52" s="60"/>
      <c r="G52" s="62"/>
      <c r="H52" s="144">
        <v>16997</v>
      </c>
      <c r="I52" s="160"/>
      <c r="J52" s="218"/>
      <c r="K52" s="82"/>
      <c r="L52" s="82"/>
    </row>
    <row r="53" spans="1:12" x14ac:dyDescent="0.3">
      <c r="A53" s="53">
        <f t="shared" si="2"/>
        <v>36</v>
      </c>
      <c r="B53" s="61" t="str">
        <f>"Total Property (Sum Lines " &amp;$A$43 &amp;" - " &amp;A52&amp;")"</f>
        <v>Total Property (Sum Lines 26 - 35)</v>
      </c>
      <c r="C53" s="60"/>
      <c r="D53" s="60"/>
      <c r="E53" s="60"/>
      <c r="F53" s="60"/>
      <c r="G53" s="62"/>
      <c r="H53" s="144">
        <v>16996</v>
      </c>
      <c r="I53" s="160"/>
      <c r="J53" s="217">
        <f>+SUM(J43:J52)</f>
        <v>0</v>
      </c>
      <c r="K53" s="82"/>
      <c r="L53" s="82"/>
    </row>
    <row r="54" spans="1:12" x14ac:dyDescent="0.3">
      <c r="A54" s="51"/>
      <c r="B54" s="7"/>
      <c r="C54" s="7"/>
      <c r="D54" s="7"/>
      <c r="E54" s="7"/>
      <c r="F54" s="7"/>
      <c r="G54" s="7"/>
      <c r="H54" s="163"/>
      <c r="I54" s="160"/>
      <c r="J54" s="219"/>
      <c r="K54" s="82"/>
      <c r="L54" s="82"/>
    </row>
    <row r="55" spans="1:12" x14ac:dyDescent="0.3">
      <c r="A55" s="53">
        <f>+A53+1</f>
        <v>37</v>
      </c>
      <c r="B55" s="61" t="s">
        <v>163</v>
      </c>
      <c r="C55" s="60"/>
      <c r="D55" s="60"/>
      <c r="E55" s="60"/>
      <c r="F55" s="60"/>
      <c r="G55" s="62"/>
      <c r="H55" s="144">
        <v>19070</v>
      </c>
      <c r="I55" s="160"/>
      <c r="J55" s="218"/>
      <c r="K55" s="82"/>
      <c r="L55" s="82"/>
    </row>
    <row r="56" spans="1:12" x14ac:dyDescent="0.3">
      <c r="A56" s="53">
        <f>+A55+1</f>
        <v>38</v>
      </c>
      <c r="B56" s="61" t="str">
        <f>"Total Agency Administration (Sum Lines "&amp;$A$14 &amp;", " &amp;$A$15 &amp;", " &amp; $A$19 &amp;", " &amp; $A$33 &amp; ", " &amp;$A$41 &amp; ", " &amp; $A$53 &amp;", " &amp;$A$55 &amp;")"</f>
        <v>Total Agency Administration (Sum Lines 1, 2, 5, 18, 25, 36, 37)</v>
      </c>
      <c r="C56" s="60"/>
      <c r="D56" s="60"/>
      <c r="E56" s="60"/>
      <c r="F56" s="60"/>
      <c r="G56" s="62"/>
      <c r="H56" s="144">
        <v>19090</v>
      </c>
      <c r="I56" s="160"/>
      <c r="J56" s="217">
        <f>+SUM(J55,J53,J41,J33,J19,J15,J14)</f>
        <v>0</v>
      </c>
      <c r="K56" s="82"/>
      <c r="L56" s="82"/>
    </row>
    <row r="57" spans="1:12" x14ac:dyDescent="0.3">
      <c r="A57" s="53">
        <f>+A56+1</f>
        <v>39</v>
      </c>
      <c r="B57" s="61" t="s">
        <v>104</v>
      </c>
      <c r="C57" s="60"/>
      <c r="D57" s="60"/>
      <c r="E57" s="60"/>
      <c r="F57" s="60"/>
      <c r="G57" s="62"/>
      <c r="H57" s="144">
        <v>19031</v>
      </c>
      <c r="I57" s="160"/>
      <c r="J57" s="218"/>
      <c r="K57" s="82"/>
      <c r="L57" s="82"/>
    </row>
    <row r="58" spans="1:12" x14ac:dyDescent="0.3">
      <c r="A58" s="53">
        <f>+A57+1</f>
        <v>40</v>
      </c>
      <c r="B58" s="61" t="str">
        <f>+"Net Agency Administration (Line " &amp;$A$56 &amp;" minus " &amp;$A$57 &amp;")"</f>
        <v>Net Agency Administration (Line 38 minus 39)</v>
      </c>
      <c r="C58" s="60"/>
      <c r="D58" s="60"/>
      <c r="E58" s="60"/>
      <c r="F58" s="60"/>
      <c r="G58" s="62"/>
      <c r="H58" s="144">
        <v>19998</v>
      </c>
      <c r="I58" s="160"/>
      <c r="J58" s="217">
        <f>+J56-J57</f>
        <v>0</v>
      </c>
      <c r="K58" s="82"/>
      <c r="L58" s="82"/>
    </row>
    <row r="59" spans="1:12" ht="15" customHeight="1" x14ac:dyDescent="0.3">
      <c r="A59" s="178" t="s">
        <v>164</v>
      </c>
      <c r="B59" s="46"/>
      <c r="C59" s="46"/>
      <c r="D59" s="46"/>
      <c r="E59" s="46"/>
      <c r="F59" s="46"/>
      <c r="G59" s="46"/>
      <c r="H59" s="46"/>
      <c r="I59" s="180"/>
      <c r="J59" s="221"/>
      <c r="K59" s="82"/>
      <c r="L59" s="82"/>
    </row>
    <row r="60" spans="1:12" x14ac:dyDescent="0.3">
      <c r="A60" s="53">
        <f>+A58+1</f>
        <v>41</v>
      </c>
      <c r="B60" s="61" t="s">
        <v>320</v>
      </c>
      <c r="C60" s="60"/>
      <c r="D60" s="60"/>
      <c r="E60" s="60"/>
      <c r="F60" s="60"/>
      <c r="G60" s="62"/>
      <c r="H60" s="144">
        <v>19110</v>
      </c>
      <c r="I60" s="160"/>
      <c r="J60" s="218"/>
      <c r="K60" s="82"/>
      <c r="L60" s="82"/>
    </row>
    <row r="61" spans="1:12" x14ac:dyDescent="0.3">
      <c r="A61" s="53">
        <f>+A60+1</f>
        <v>42</v>
      </c>
      <c r="B61" s="61" t="s">
        <v>321</v>
      </c>
      <c r="C61" s="60"/>
      <c r="D61" s="60"/>
      <c r="E61" s="60"/>
      <c r="F61" s="60"/>
      <c r="G61" s="62"/>
      <c r="H61" s="144">
        <v>19120</v>
      </c>
      <c r="I61" s="160"/>
      <c r="J61" s="218"/>
      <c r="K61" s="82"/>
      <c r="L61" s="82"/>
    </row>
    <row r="62" spans="1:12" x14ac:dyDescent="0.3">
      <c r="A62" s="53">
        <f t="shared" ref="A62:A66" si="3">+A61+1</f>
        <v>43</v>
      </c>
      <c r="B62" s="61" t="s">
        <v>322</v>
      </c>
      <c r="C62" s="60"/>
      <c r="D62" s="60"/>
      <c r="E62" s="60"/>
      <c r="F62" s="60"/>
      <c r="G62" s="62"/>
      <c r="H62" s="144">
        <v>19130</v>
      </c>
      <c r="I62" s="160"/>
      <c r="J62" s="218"/>
      <c r="K62" s="82"/>
      <c r="L62" s="82"/>
    </row>
    <row r="63" spans="1:12" x14ac:dyDescent="0.3">
      <c r="A63" s="53">
        <f t="shared" si="3"/>
        <v>44</v>
      </c>
      <c r="B63" s="61" t="s">
        <v>424</v>
      </c>
      <c r="C63" s="60"/>
      <c r="D63" s="60"/>
      <c r="E63" s="60"/>
      <c r="F63" s="60"/>
      <c r="G63" s="62"/>
      <c r="H63" s="319">
        <v>19140</v>
      </c>
      <c r="I63" s="160"/>
      <c r="J63" s="218"/>
      <c r="K63" s="82"/>
      <c r="L63" s="82"/>
    </row>
    <row r="64" spans="1:12" x14ac:dyDescent="0.3">
      <c r="A64" s="53">
        <f>+A63+1</f>
        <v>45</v>
      </c>
      <c r="B64" s="61" t="s">
        <v>165</v>
      </c>
      <c r="C64" s="60"/>
      <c r="D64" s="60"/>
      <c r="E64" s="60"/>
      <c r="F64" s="60"/>
      <c r="G64" s="62"/>
      <c r="H64" s="144">
        <v>19160</v>
      </c>
      <c r="I64" s="160"/>
      <c r="J64" s="218"/>
      <c r="K64" s="82"/>
      <c r="L64" s="82"/>
    </row>
    <row r="65" spans="1:12" x14ac:dyDescent="0.3">
      <c r="A65" s="53">
        <f t="shared" si="3"/>
        <v>46</v>
      </c>
      <c r="B65" s="61" t="s">
        <v>166</v>
      </c>
      <c r="C65" s="60"/>
      <c r="D65" s="60"/>
      <c r="E65" s="60"/>
      <c r="F65" s="60"/>
      <c r="G65" s="62"/>
      <c r="H65" s="144">
        <v>19170</v>
      </c>
      <c r="I65" s="160"/>
      <c r="J65" s="218"/>
      <c r="K65" s="82"/>
      <c r="L65" s="82"/>
    </row>
    <row r="66" spans="1:12" x14ac:dyDescent="0.3">
      <c r="A66" s="53">
        <f t="shared" si="3"/>
        <v>47</v>
      </c>
      <c r="B66" s="61" t="s">
        <v>167</v>
      </c>
      <c r="C66" s="60"/>
      <c r="D66" s="60"/>
      <c r="E66" s="60"/>
      <c r="F66" s="60"/>
      <c r="G66" s="62"/>
      <c r="H66" s="144">
        <v>19180</v>
      </c>
      <c r="I66" s="160"/>
      <c r="J66" s="217">
        <f>+SUM(J60:J65)</f>
        <v>0</v>
      </c>
      <c r="K66" s="82"/>
      <c r="L66" s="82"/>
    </row>
    <row r="67" spans="1:12" ht="15" customHeight="1" x14ac:dyDescent="0.3">
      <c r="A67" s="178" t="s">
        <v>168</v>
      </c>
      <c r="B67" s="46"/>
      <c r="C67" s="46"/>
      <c r="D67" s="46"/>
      <c r="E67" s="46"/>
      <c r="F67" s="46"/>
      <c r="G67" s="46"/>
      <c r="H67" s="46"/>
      <c r="I67" s="180"/>
      <c r="J67" s="221"/>
      <c r="K67" s="82"/>
      <c r="L67" s="82"/>
    </row>
    <row r="68" spans="1:12" x14ac:dyDescent="0.3">
      <c r="A68" s="53">
        <f>+A66+1</f>
        <v>48</v>
      </c>
      <c r="B68" s="61" t="str">
        <f>"Net Agency Administration (CFR-3, Line "&amp;$A$58&amp;")"</f>
        <v>Net Agency Administration (CFR-3, Line 40)</v>
      </c>
      <c r="C68" s="60"/>
      <c r="D68" s="60"/>
      <c r="E68" s="60"/>
      <c r="F68" s="60"/>
      <c r="G68" s="62"/>
      <c r="H68" s="144">
        <v>19999</v>
      </c>
      <c r="I68" s="160"/>
      <c r="J68" s="217">
        <f>+J58</f>
        <v>0</v>
      </c>
      <c r="K68" s="82"/>
      <c r="L68" s="82"/>
    </row>
    <row r="69" spans="1:12" x14ac:dyDescent="0.3">
      <c r="A69" s="53">
        <f>+A68+1</f>
        <v>49</v>
      </c>
      <c r="B69" s="61" t="str">
        <f>"Total Agency Operating Costs (CFR-3, Line "&amp;$A$66&amp;")"</f>
        <v>Total Agency Operating Costs (CFR-3, Line 47)</v>
      </c>
      <c r="C69" s="60"/>
      <c r="D69" s="60"/>
      <c r="E69" s="60"/>
      <c r="F69" s="60"/>
      <c r="G69" s="62"/>
      <c r="H69" s="144">
        <v>19171</v>
      </c>
      <c r="I69" s="160"/>
      <c r="J69" s="217">
        <f>+J66</f>
        <v>0</v>
      </c>
      <c r="K69" s="82"/>
      <c r="L69" s="82"/>
    </row>
    <row r="70" spans="1:12" x14ac:dyDescent="0.3">
      <c r="A70" s="53">
        <f>+A69+1</f>
        <v>50</v>
      </c>
      <c r="B70" s="61" t="str">
        <f>"Ratio Value Factor (Line " &amp; $A$68 &amp;" divided by line " &amp;$A$69 &amp;")"</f>
        <v>Ratio Value Factor (Line 48 divided by line 49)</v>
      </c>
      <c r="C70" s="60"/>
      <c r="D70" s="60"/>
      <c r="E70" s="60"/>
      <c r="F70" s="60"/>
      <c r="G70" s="62"/>
      <c r="H70" s="144">
        <v>19190</v>
      </c>
      <c r="I70" s="160"/>
      <c r="J70" s="330">
        <f>IFERROR(ROUND(J68/J69,6),0)</f>
        <v>0</v>
      </c>
      <c r="K70" s="82"/>
      <c r="L70" s="82"/>
    </row>
    <row r="71" spans="1:12" ht="15" customHeight="1" x14ac:dyDescent="0.3">
      <c r="A71" s="178" t="s">
        <v>169</v>
      </c>
      <c r="B71" s="46"/>
      <c r="C71" s="46"/>
      <c r="D71" s="46"/>
      <c r="E71" s="46"/>
      <c r="F71" s="46"/>
      <c r="G71" s="46"/>
      <c r="H71" s="46"/>
      <c r="I71" s="180"/>
      <c r="J71" s="221"/>
      <c r="K71" s="82"/>
      <c r="L71" s="82"/>
    </row>
    <row r="72" spans="1:12" x14ac:dyDescent="0.3">
      <c r="A72" s="53">
        <f>+A70+1</f>
        <v>51</v>
      </c>
      <c r="B72" s="61" t="str">
        <f>"OCFS Allocation (Line " &amp; $A$60 &amp;" x line " &amp;$A$70 &amp;")"</f>
        <v>OCFS Allocation (Line 41 x line 50)</v>
      </c>
      <c r="C72" s="60"/>
      <c r="D72" s="60"/>
      <c r="E72" s="60"/>
      <c r="F72" s="60"/>
      <c r="G72" s="62"/>
      <c r="H72" s="144">
        <v>19210</v>
      </c>
      <c r="I72" s="160"/>
      <c r="J72" s="217">
        <f t="shared" ref="J72:J77" si="4">J60*$J$70</f>
        <v>0</v>
      </c>
      <c r="K72" s="82"/>
      <c r="L72" s="82"/>
    </row>
    <row r="73" spans="1:12" x14ac:dyDescent="0.3">
      <c r="A73" s="53">
        <f>+A72+1</f>
        <v>52</v>
      </c>
      <c r="B73" s="61" t="str">
        <f>"TBI Allocation (Line " &amp; $A$61 &amp;" x line " &amp;$A$70 &amp;")"</f>
        <v>TBI Allocation (Line 42 x line 50)</v>
      </c>
      <c r="C73" s="60"/>
      <c r="D73" s="60"/>
      <c r="E73" s="60"/>
      <c r="F73" s="60"/>
      <c r="G73" s="62"/>
      <c r="H73" s="144">
        <v>19220</v>
      </c>
      <c r="I73" s="160"/>
      <c r="J73" s="217">
        <f t="shared" si="4"/>
        <v>0</v>
      </c>
      <c r="K73" s="82"/>
      <c r="L73" s="82"/>
    </row>
    <row r="74" spans="1:12" x14ac:dyDescent="0.3">
      <c r="A74" s="53">
        <f t="shared" ref="A74:A83" si="5">+A73+1</f>
        <v>53</v>
      </c>
      <c r="B74" s="61" t="str">
        <f>"NHTD Allocation (Line " &amp; $A$62 &amp;" x line " &amp;$A$70 &amp;")"</f>
        <v>NHTD Allocation (Line 43 x line 50)</v>
      </c>
      <c r="C74" s="60"/>
      <c r="D74" s="60"/>
      <c r="E74" s="60"/>
      <c r="F74" s="60"/>
      <c r="G74" s="62"/>
      <c r="H74" s="144">
        <v>19230</v>
      </c>
      <c r="I74" s="160"/>
      <c r="J74" s="217">
        <f t="shared" si="4"/>
        <v>0</v>
      </c>
      <c r="K74" s="82"/>
      <c r="L74" s="82"/>
    </row>
    <row r="75" spans="1:12" x14ac:dyDescent="0.3">
      <c r="A75" s="53">
        <f t="shared" si="5"/>
        <v>54</v>
      </c>
      <c r="B75" s="61" t="s">
        <v>425</v>
      </c>
      <c r="C75" s="60"/>
      <c r="D75" s="60"/>
      <c r="E75" s="60"/>
      <c r="F75" s="60"/>
      <c r="G75" s="62"/>
      <c r="H75" s="319">
        <v>19240</v>
      </c>
      <c r="I75" s="160"/>
      <c r="J75" s="217">
        <f t="shared" si="4"/>
        <v>0</v>
      </c>
      <c r="K75" s="82"/>
      <c r="L75" s="82"/>
    </row>
    <row r="76" spans="1:12" x14ac:dyDescent="0.3">
      <c r="A76" s="53">
        <f>+A75+1</f>
        <v>55</v>
      </c>
      <c r="B76" s="61" t="str">
        <f>"Shared Programs Allocation (Line " &amp; $A$64 &amp;" x line " &amp;$A$70 &amp;")"</f>
        <v>Shared Programs Allocation (Line 45 x line 50)</v>
      </c>
      <c r="C76" s="60"/>
      <c r="D76" s="60"/>
      <c r="E76" s="60"/>
      <c r="F76" s="60"/>
      <c r="G76" s="62"/>
      <c r="H76" s="144">
        <v>19260</v>
      </c>
      <c r="I76" s="160"/>
      <c r="J76" s="217">
        <f t="shared" si="4"/>
        <v>0</v>
      </c>
      <c r="K76" s="82"/>
      <c r="L76" s="82"/>
    </row>
    <row r="77" spans="1:12" x14ac:dyDescent="0.3">
      <c r="A77" s="53">
        <f t="shared" si="5"/>
        <v>56</v>
      </c>
      <c r="B77" s="61" t="str">
        <f>"Other Programs Allocation (Line " &amp; $A$65 &amp;" x line " &amp;$A$70 &amp;")"</f>
        <v>Other Programs Allocation (Line 46 x line 50)</v>
      </c>
      <c r="C77" s="60"/>
      <c r="D77" s="60"/>
      <c r="E77" s="60"/>
      <c r="F77" s="60"/>
      <c r="G77" s="62"/>
      <c r="H77" s="210">
        <v>19270</v>
      </c>
      <c r="I77" s="160"/>
      <c r="J77" s="217">
        <f t="shared" si="4"/>
        <v>0</v>
      </c>
      <c r="K77" s="82"/>
      <c r="L77" s="82"/>
    </row>
    <row r="78" spans="1:12" x14ac:dyDescent="0.3">
      <c r="A78" s="53">
        <f t="shared" si="5"/>
        <v>57</v>
      </c>
      <c r="B78" s="61" t="str">
        <f>"Total Agency Administration (Sum lines "&amp;$A$72&amp;" - "&amp;$A$77&amp;")"</f>
        <v>Total Agency Administration (Sum lines 51 - 56)</v>
      </c>
      <c r="C78" s="60"/>
      <c r="D78" s="60"/>
      <c r="E78" s="60"/>
      <c r="F78" s="60"/>
      <c r="G78" s="62"/>
      <c r="H78" s="144">
        <v>19280</v>
      </c>
      <c r="I78" s="160"/>
      <c r="J78" s="217">
        <f>+SUM(J72:J77)</f>
        <v>0</v>
      </c>
      <c r="K78" s="82"/>
      <c r="L78" s="82"/>
    </row>
    <row r="79" spans="1:12" x14ac:dyDescent="0.3">
      <c r="A79" s="178" t="s">
        <v>418</v>
      </c>
      <c r="B79" s="46"/>
      <c r="C79" s="46"/>
      <c r="D79" s="46"/>
      <c r="E79" s="46"/>
      <c r="F79" s="46"/>
      <c r="G79" s="46"/>
      <c r="H79" s="46"/>
      <c r="I79" s="180"/>
      <c r="J79" s="221"/>
      <c r="K79" s="82"/>
      <c r="L79" s="82"/>
    </row>
    <row r="80" spans="1:12" x14ac:dyDescent="0.3">
      <c r="A80" s="53">
        <f>+A78+1</f>
        <v>58</v>
      </c>
      <c r="B80" s="61" t="s">
        <v>417</v>
      </c>
      <c r="C80" s="60"/>
      <c r="D80" s="60"/>
      <c r="E80" s="60"/>
      <c r="F80" s="60"/>
      <c r="G80" s="62"/>
      <c r="H80" s="331">
        <v>19310</v>
      </c>
      <c r="I80" s="216"/>
      <c r="J80" s="218"/>
      <c r="K80" s="82"/>
      <c r="L80" s="82"/>
    </row>
    <row r="81" spans="1:12" x14ac:dyDescent="0.3">
      <c r="A81" s="53">
        <f t="shared" si="5"/>
        <v>59</v>
      </c>
      <c r="B81" s="61" t="s">
        <v>419</v>
      </c>
      <c r="C81" s="60"/>
      <c r="D81" s="60"/>
      <c r="E81" s="60"/>
      <c r="F81" s="60"/>
      <c r="G81" s="62"/>
      <c r="H81" s="28">
        <v>19320</v>
      </c>
      <c r="I81" s="216"/>
      <c r="J81" s="218"/>
      <c r="K81" s="82"/>
      <c r="L81" s="82"/>
    </row>
    <row r="82" spans="1:12" x14ac:dyDescent="0.3">
      <c r="A82" s="53">
        <f t="shared" si="5"/>
        <v>60</v>
      </c>
      <c r="B82" s="61" t="s">
        <v>420</v>
      </c>
      <c r="C82" s="60"/>
      <c r="D82" s="60"/>
      <c r="E82" s="60"/>
      <c r="F82" s="60"/>
      <c r="G82" s="62"/>
      <c r="H82" s="28">
        <v>19330</v>
      </c>
      <c r="I82" s="216"/>
      <c r="J82" s="218"/>
      <c r="K82" s="82"/>
      <c r="L82" s="82"/>
    </row>
    <row r="83" spans="1:12" x14ac:dyDescent="0.3">
      <c r="A83" s="53">
        <f t="shared" si="5"/>
        <v>61</v>
      </c>
      <c r="B83" s="66" t="s">
        <v>426</v>
      </c>
      <c r="C83" s="67"/>
      <c r="D83" s="67"/>
      <c r="E83" s="67"/>
      <c r="F83" s="67"/>
      <c r="G83" s="107"/>
      <c r="H83" s="334">
        <v>19340</v>
      </c>
      <c r="I83" s="216"/>
      <c r="J83" s="218"/>
      <c r="K83" s="82"/>
      <c r="L83" s="82"/>
    </row>
    <row r="84" spans="1:12" x14ac:dyDescent="0.3">
      <c r="A84" s="53">
        <f>+A83+1</f>
        <v>62</v>
      </c>
      <c r="B84" s="61" t="s">
        <v>421</v>
      </c>
      <c r="C84" s="60"/>
      <c r="D84" s="60"/>
      <c r="E84" s="60"/>
      <c r="F84" s="60"/>
      <c r="G84" s="62"/>
      <c r="H84" s="28">
        <v>19360</v>
      </c>
      <c r="I84" s="216"/>
      <c r="J84" s="218"/>
      <c r="K84" s="82"/>
      <c r="L84" s="82"/>
    </row>
    <row r="85" spans="1:12" ht="15" customHeight="1" x14ac:dyDescent="0.3">
      <c r="A85" s="332" t="s">
        <v>412</v>
      </c>
      <c r="B85" s="333"/>
      <c r="C85" s="333"/>
      <c r="D85" s="333"/>
      <c r="E85" s="333"/>
      <c r="F85" s="333"/>
      <c r="G85" s="333"/>
      <c r="H85" s="333"/>
      <c r="I85" s="180"/>
      <c r="J85" s="335"/>
      <c r="K85" s="82"/>
      <c r="L85" s="82"/>
    </row>
    <row r="86" spans="1:12" x14ac:dyDescent="0.3">
      <c r="A86" s="53">
        <f>+A84+1</f>
        <v>63</v>
      </c>
      <c r="B86" s="61" t="str">
        <f>"OCFS (Adjusted) Ratio Value Factor (line "&amp;$A$72&amp;" divided by line "&amp;A60&amp;")"</f>
        <v>OCFS (Adjusted) Ratio Value Factor (line 51 divided by line 41)</v>
      </c>
      <c r="C86" s="60"/>
      <c r="D86" s="60"/>
      <c r="E86" s="60"/>
      <c r="F86" s="60"/>
      <c r="G86" s="62"/>
      <c r="H86" s="144">
        <v>19410</v>
      </c>
      <c r="I86" s="216" t="s">
        <v>180</v>
      </c>
      <c r="J86" s="327">
        <f>IFERROR(ROUND(J72/J60,6),0)</f>
        <v>0</v>
      </c>
      <c r="K86" s="326"/>
      <c r="L86" s="326"/>
    </row>
    <row r="87" spans="1:12" x14ac:dyDescent="0.3">
      <c r="A87" s="53">
        <f>+A86+1</f>
        <v>64</v>
      </c>
      <c r="B87" s="61" t="str">
        <f>"TBI (Adjusted) Ratio Value Factor (line "&amp;$A$73&amp;" divided by line "&amp;A61&amp;")"</f>
        <v>TBI (Adjusted) Ratio Value Factor (line 52 divided by line 42)</v>
      </c>
      <c r="C87" s="60"/>
      <c r="D87" s="60"/>
      <c r="E87" s="60"/>
      <c r="F87" s="60"/>
      <c r="G87" s="62"/>
      <c r="H87" s="144">
        <v>19420</v>
      </c>
      <c r="I87" s="216" t="s">
        <v>183</v>
      </c>
      <c r="J87" s="327">
        <f>IFERROR(ROUND(J73/J61,6),0)</f>
        <v>0</v>
      </c>
      <c r="K87" s="82"/>
      <c r="L87" s="82"/>
    </row>
    <row r="88" spans="1:12" x14ac:dyDescent="0.3">
      <c r="A88" s="53">
        <f>+A87+1</f>
        <v>65</v>
      </c>
      <c r="B88" s="61" t="str">
        <f>"NHTD (Adjusted) Ratio Value Factor (line "&amp;$A$74&amp;" divided by line "&amp;A62&amp;")"</f>
        <v>NHTD (Adjusted) Ratio Value Factor (line 53 divided by line 43)</v>
      </c>
      <c r="C88" s="60"/>
      <c r="D88" s="60"/>
      <c r="E88" s="60"/>
      <c r="F88" s="60"/>
      <c r="G88" s="62"/>
      <c r="H88" s="144">
        <v>19430</v>
      </c>
      <c r="I88" s="216" t="s">
        <v>184</v>
      </c>
      <c r="J88" s="327">
        <f>IFERROR(ROUND(J74/J62,6),0)</f>
        <v>0</v>
      </c>
      <c r="K88" s="82"/>
      <c r="L88" s="82"/>
    </row>
    <row r="89" spans="1:12" x14ac:dyDescent="0.3">
      <c r="A89" s="323">
        <f>+A88+1</f>
        <v>66</v>
      </c>
      <c r="B89" s="66" t="str">
        <f>"CAH I &amp; II(Adjusted) Ratio Value Factor (line " &amp; A75 &amp;" divided by line " &amp; A63 &amp;")"</f>
        <v>CAH I &amp; II(Adjusted) Ratio Value Factor (line 54 divided by line 44)</v>
      </c>
      <c r="C89" s="67"/>
      <c r="D89" s="67"/>
      <c r="E89" s="67"/>
      <c r="F89" s="67"/>
      <c r="G89" s="107"/>
      <c r="H89" s="324">
        <v>19440</v>
      </c>
      <c r="I89" s="216" t="s">
        <v>422</v>
      </c>
      <c r="J89" s="328">
        <f>IFERROR(ROUND(J75/J63,6),0)</f>
        <v>0</v>
      </c>
      <c r="K89" s="82"/>
      <c r="L89" s="82"/>
    </row>
    <row r="90" spans="1:12" ht="14.4" thickBot="1" x14ac:dyDescent="0.35">
      <c r="A90" s="54">
        <f>+A89+1</f>
        <v>67</v>
      </c>
      <c r="B90" s="63" t="str">
        <f>"Shared Programs (Adjusted) Ratio Value Factor (line "&amp;$A$76&amp;" divided by line "&amp;A64&amp;")"</f>
        <v>Shared Programs (Adjusted) Ratio Value Factor (line 55 divided by line 45)</v>
      </c>
      <c r="C90" s="64"/>
      <c r="D90" s="64"/>
      <c r="E90" s="64"/>
      <c r="F90" s="64"/>
      <c r="G90" s="65"/>
      <c r="H90" s="56">
        <v>19460</v>
      </c>
      <c r="I90" s="216"/>
      <c r="J90" s="329">
        <f>IFERROR(ROUND(J76/J64,6),0)</f>
        <v>0</v>
      </c>
      <c r="K90" s="82"/>
      <c r="L90" s="82"/>
    </row>
    <row r="91" spans="1:12" x14ac:dyDescent="0.3">
      <c r="A91" s="70"/>
      <c r="B91" s="70"/>
      <c r="C91" s="70"/>
      <c r="D91" s="70"/>
      <c r="E91" s="70"/>
      <c r="F91" s="70"/>
      <c r="G91" s="70"/>
      <c r="H91" s="70"/>
      <c r="I91" s="70"/>
      <c r="J91" s="82"/>
      <c r="K91" s="82"/>
      <c r="L91" s="82"/>
    </row>
    <row r="92" spans="1:12" x14ac:dyDescent="0.3">
      <c r="A92" s="222" t="s">
        <v>171</v>
      </c>
      <c r="B92" s="223" t="str">
        <f>"Totals by State Agency from CFR-1, Line " &amp; CFR_1!$A$70 &amp; ". Do not report operating costs for programs 0880 and 0890."</f>
        <v>Totals by State Agency from CFR-1, Line 48. Do not report operating costs for programs 0880 and 0890.</v>
      </c>
      <c r="C92" s="224"/>
      <c r="D92" s="224"/>
      <c r="E92" s="224"/>
      <c r="F92" s="224"/>
      <c r="G92" s="224"/>
      <c r="H92" s="225"/>
      <c r="I92" s="225"/>
      <c r="J92" s="224"/>
      <c r="K92" s="222"/>
      <c r="L92" s="222"/>
    </row>
    <row r="93" spans="1:12" x14ac:dyDescent="0.3">
      <c r="A93" s="222" t="s">
        <v>172</v>
      </c>
      <c r="B93" s="442" t="s">
        <v>175</v>
      </c>
      <c r="C93" s="442"/>
      <c r="D93" s="442"/>
      <c r="E93" s="442"/>
      <c r="F93" s="442"/>
      <c r="G93" s="442"/>
      <c r="H93" s="442"/>
      <c r="I93" s="442"/>
      <c r="J93" s="442"/>
      <c r="K93" s="442"/>
      <c r="L93" s="442"/>
    </row>
    <row r="94" spans="1:12" x14ac:dyDescent="0.3">
      <c r="A94" s="222"/>
      <c r="B94" s="442"/>
      <c r="C94" s="442"/>
      <c r="D94" s="442"/>
      <c r="E94" s="442"/>
      <c r="F94" s="442"/>
      <c r="G94" s="442"/>
      <c r="H94" s="442"/>
      <c r="I94" s="442"/>
      <c r="J94" s="442"/>
      <c r="K94" s="442"/>
      <c r="L94" s="442"/>
    </row>
    <row r="95" spans="1:12" x14ac:dyDescent="0.3">
      <c r="A95" s="222" t="s">
        <v>173</v>
      </c>
      <c r="B95" s="442" t="s">
        <v>411</v>
      </c>
      <c r="C95" s="442"/>
      <c r="D95" s="442"/>
      <c r="E95" s="442"/>
      <c r="F95" s="442"/>
      <c r="G95" s="442"/>
      <c r="H95" s="442"/>
      <c r="I95" s="442"/>
      <c r="J95" s="442"/>
      <c r="K95" s="442"/>
      <c r="L95" s="442"/>
    </row>
    <row r="96" spans="1:12" x14ac:dyDescent="0.3">
      <c r="A96" s="222"/>
      <c r="B96" s="442"/>
      <c r="C96" s="442"/>
      <c r="D96" s="442"/>
      <c r="E96" s="442"/>
      <c r="F96" s="442"/>
      <c r="G96" s="442"/>
      <c r="H96" s="442"/>
      <c r="I96" s="442"/>
      <c r="J96" s="442"/>
      <c r="K96" s="442"/>
      <c r="L96" s="442"/>
    </row>
    <row r="97" spans="1:12" x14ac:dyDescent="0.3">
      <c r="A97" s="222" t="s">
        <v>174</v>
      </c>
      <c r="B97" s="442" t="s">
        <v>413</v>
      </c>
      <c r="C97" s="442"/>
      <c r="D97" s="442"/>
      <c r="E97" s="442"/>
      <c r="F97" s="442"/>
      <c r="G97" s="442"/>
      <c r="H97" s="442"/>
      <c r="I97" s="442"/>
      <c r="J97" s="442"/>
      <c r="K97" s="442"/>
      <c r="L97" s="442"/>
    </row>
    <row r="98" spans="1:12" ht="12.75" hidden="1" customHeight="1" x14ac:dyDescent="0.3">
      <c r="A98" s="15"/>
      <c r="B98" s="442"/>
      <c r="C98" s="442"/>
      <c r="D98" s="442"/>
      <c r="E98" s="442"/>
      <c r="F98" s="442"/>
      <c r="G98" s="442"/>
      <c r="H98" s="442"/>
      <c r="I98" s="442"/>
      <c r="J98" s="442"/>
      <c r="K98" s="442"/>
      <c r="L98" s="442"/>
    </row>
    <row r="99" spans="1:12" x14ac:dyDescent="0.3">
      <c r="A99" s="222"/>
      <c r="B99" s="442"/>
      <c r="C99" s="442"/>
      <c r="D99" s="442"/>
      <c r="E99" s="442"/>
      <c r="F99" s="442"/>
      <c r="G99" s="442"/>
      <c r="H99" s="442"/>
      <c r="I99" s="442"/>
      <c r="J99" s="442"/>
      <c r="K99" s="442"/>
      <c r="L99" s="442"/>
    </row>
    <row r="100" spans="1:12" x14ac:dyDescent="0.3"/>
    <row r="101" spans="1:12" x14ac:dyDescent="0.3"/>
    <row r="102" spans="1:12" x14ac:dyDescent="0.3"/>
    <row r="103" spans="1:12" x14ac:dyDescent="0.3"/>
    <row r="104" spans="1:12" x14ac:dyDescent="0.3"/>
    <row r="105" spans="1:12" x14ac:dyDescent="0.3"/>
    <row r="106" spans="1:12" x14ac:dyDescent="0.3"/>
    <row r="107" spans="1:12" x14ac:dyDescent="0.3"/>
    <row r="108" spans="1:12" x14ac:dyDescent="0.3"/>
    <row r="109" spans="1:12" x14ac:dyDescent="0.3"/>
    <row r="110" spans="1:12" x14ac:dyDescent="0.3"/>
    <row r="111" spans="1:12" x14ac:dyDescent="0.3"/>
    <row r="112" spans="1: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</sheetData>
  <mergeCells count="18">
    <mergeCell ref="B95:L96"/>
    <mergeCell ref="B93:L94"/>
    <mergeCell ref="B97:L99"/>
    <mergeCell ref="J4:L4"/>
    <mergeCell ref="J5:L5"/>
    <mergeCell ref="A7:B7"/>
    <mergeCell ref="C7:F7"/>
    <mergeCell ref="A8:B8"/>
    <mergeCell ref="C3:D3"/>
    <mergeCell ref="C4:H4"/>
    <mergeCell ref="C5:H5"/>
    <mergeCell ref="A11:A12"/>
    <mergeCell ref="B11:G11"/>
    <mergeCell ref="H11:H12"/>
    <mergeCell ref="B12:G12"/>
    <mergeCell ref="A9:B9"/>
    <mergeCell ref="E3:F3"/>
    <mergeCell ref="G3:H3"/>
  </mergeCells>
  <conditionalFormatting sqref="C4 J60:J65 J80:J84">
    <cfRule type="expression" dxfId="270" priority="23">
      <formula>C4=""</formula>
    </cfRule>
  </conditionalFormatting>
  <conditionalFormatting sqref="G9:H9">
    <cfRule type="expression" dxfId="269" priority="27">
      <formula>G9=""</formula>
    </cfRule>
  </conditionalFormatting>
  <conditionalFormatting sqref="C5">
    <cfRule type="expression" dxfId="268" priority="26">
      <formula>C5=""</formula>
    </cfRule>
  </conditionalFormatting>
  <conditionalFormatting sqref="A5:H5">
    <cfRule type="expression" dxfId="267" priority="25">
      <formula>LEFT($C$5,5) &lt;&gt; "C1001"</formula>
    </cfRule>
  </conditionalFormatting>
  <conditionalFormatting sqref="C3">
    <cfRule type="expression" dxfId="266" priority="24">
      <formula>C3=""</formula>
    </cfRule>
  </conditionalFormatting>
  <conditionalFormatting sqref="C4:H4">
    <cfRule type="expression" dxfId="265" priority="22">
      <formula>LEFT($C$5,5) = "C1001"</formula>
    </cfRule>
  </conditionalFormatting>
  <conditionalFormatting sqref="J15">
    <cfRule type="expression" dxfId="264" priority="21">
      <formula>J15=""</formula>
    </cfRule>
  </conditionalFormatting>
  <conditionalFormatting sqref="J17">
    <cfRule type="expression" dxfId="263" priority="20">
      <formula>J17=""</formula>
    </cfRule>
  </conditionalFormatting>
  <conditionalFormatting sqref="J18">
    <cfRule type="expression" dxfId="262" priority="19">
      <formula>J18=""</formula>
    </cfRule>
  </conditionalFormatting>
  <conditionalFormatting sqref="J21:J32">
    <cfRule type="expression" dxfId="261" priority="18">
      <formula>J21=""</formula>
    </cfRule>
  </conditionalFormatting>
  <conditionalFormatting sqref="J35:J40">
    <cfRule type="expression" dxfId="260" priority="17">
      <formula>J35=""</formula>
    </cfRule>
  </conditionalFormatting>
  <conditionalFormatting sqref="J43:J52">
    <cfRule type="expression" dxfId="259" priority="16">
      <formula>J43=""</formula>
    </cfRule>
  </conditionalFormatting>
  <conditionalFormatting sqref="J55">
    <cfRule type="expression" dxfId="258" priority="15">
      <formula>J55=""</formula>
    </cfRule>
  </conditionalFormatting>
  <conditionalFormatting sqref="J57">
    <cfRule type="expression" dxfId="257" priority="14">
      <formula>J57=""</formula>
    </cfRule>
  </conditionalFormatting>
  <conditionalFormatting sqref="A9:B9">
    <cfRule type="expression" dxfId="256" priority="10">
      <formula>A9="NO"</formula>
    </cfRule>
    <cfRule type="expression" dxfId="255" priority="11">
      <formula>A9="YES"</formula>
    </cfRule>
    <cfRule type="expression" dxfId="254" priority="12">
      <formula>A9=""</formula>
    </cfRule>
  </conditionalFormatting>
  <conditionalFormatting sqref="C9:E9">
    <cfRule type="expression" dxfId="253" priority="3">
      <formula>C9="NO"</formula>
    </cfRule>
    <cfRule type="expression" dxfId="252" priority="4">
      <formula>C9="YES"</formula>
    </cfRule>
    <cfRule type="expression" dxfId="251" priority="5">
      <formula>C9=""</formula>
    </cfRule>
  </conditionalFormatting>
  <conditionalFormatting sqref="G3">
    <cfRule type="expression" dxfId="250" priority="1">
      <formula>G3=""</formula>
    </cfRule>
  </conditionalFormatting>
  <dataValidations count="2">
    <dataValidation type="date" allowBlank="1" showInputMessage="1" showErrorMessage="1" sqref="G9:H9">
      <formula1>36526</formula1>
      <formula2>54789</formula2>
    </dataValidation>
    <dataValidation type="list" allowBlank="1" showInputMessage="1" showErrorMessage="1" sqref="A9:E9">
      <formula1>"YES, NO"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59999389629810485"/>
  </sheetPr>
  <dimension ref="A1:XFC50"/>
  <sheetViews>
    <sheetView tabSelected="1" workbookViewId="0">
      <selection activeCell="H22" sqref="H22"/>
    </sheetView>
  </sheetViews>
  <sheetFormatPr defaultColWidth="0" defaultRowHeight="13.8" zeroHeight="1" x14ac:dyDescent="0.3"/>
  <cols>
    <col min="1" max="1" width="9" style="2" customWidth="1"/>
    <col min="2" max="2" width="5.88671875" style="2" customWidth="1"/>
    <col min="3" max="4" width="7.109375" style="2" customWidth="1"/>
    <col min="5" max="6" width="9.109375" style="2" customWidth="1"/>
    <col min="7" max="7" width="10.6640625" style="2" customWidth="1"/>
    <col min="8" max="8" width="10.6640625" style="6" customWidth="1"/>
    <col min="9" max="9" width="0.5546875" style="2" customWidth="1"/>
    <col min="10" max="10" width="10" style="2" customWidth="1"/>
    <col min="11" max="11" width="18.5546875" style="2" customWidth="1"/>
    <col min="12" max="12" width="1.88671875" style="2" customWidth="1"/>
    <col min="13" max="225" width="10" style="2" customWidth="1"/>
    <col min="226" max="16383" width="1.109375" style="2" hidden="1"/>
    <col min="16384" max="16384" width="2" style="2" hidden="1"/>
  </cols>
  <sheetData>
    <row r="1" spans="1:225" x14ac:dyDescent="0.3">
      <c r="A1" s="1">
        <f>COLUMN()</f>
        <v>1</v>
      </c>
      <c r="B1" s="1">
        <f>COLUMN()</f>
        <v>2</v>
      </c>
      <c r="C1" s="1">
        <f>COLUMN()</f>
        <v>3</v>
      </c>
      <c r="D1" s="1">
        <f>COLUMN()</f>
        <v>4</v>
      </c>
      <c r="E1" s="1">
        <f>COLUMN()</f>
        <v>5</v>
      </c>
      <c r="F1" s="1">
        <f>COLUMN()</f>
        <v>6</v>
      </c>
      <c r="G1" s="1">
        <f>COLUMN()</f>
        <v>7</v>
      </c>
      <c r="H1" s="1">
        <f>COLUMN()</f>
        <v>8</v>
      </c>
      <c r="I1" s="1">
        <f>COLUMN()</f>
        <v>9</v>
      </c>
      <c r="J1" s="1">
        <f>COLUMN()</f>
        <v>10</v>
      </c>
      <c r="K1" s="1">
        <f>COLUMN()</f>
        <v>11</v>
      </c>
      <c r="L1" s="1">
        <f>COLUMN()</f>
        <v>12</v>
      </c>
      <c r="M1" s="1">
        <f>COLUMN()</f>
        <v>13</v>
      </c>
      <c r="N1" s="1">
        <f>COLUMN()</f>
        <v>14</v>
      </c>
      <c r="O1" s="1">
        <f>COLUMN()</f>
        <v>15</v>
      </c>
      <c r="P1" s="1">
        <f>COLUMN()</f>
        <v>16</v>
      </c>
      <c r="Q1" s="1">
        <f>COLUMN()</f>
        <v>17</v>
      </c>
      <c r="R1" s="1">
        <f>COLUMN()</f>
        <v>18</v>
      </c>
      <c r="S1" s="1">
        <f>COLUMN()</f>
        <v>19</v>
      </c>
      <c r="T1" s="1">
        <f>COLUMN()</f>
        <v>20</v>
      </c>
      <c r="U1" s="1">
        <f>COLUMN()</f>
        <v>21</v>
      </c>
      <c r="V1" s="1">
        <f>COLUMN()</f>
        <v>22</v>
      </c>
      <c r="W1" s="1">
        <f>COLUMN()</f>
        <v>23</v>
      </c>
      <c r="X1" s="1">
        <f>COLUMN()</f>
        <v>24</v>
      </c>
      <c r="Y1" s="1">
        <f>COLUMN()</f>
        <v>25</v>
      </c>
      <c r="Z1" s="1">
        <f>COLUMN()</f>
        <v>26</v>
      </c>
      <c r="AA1" s="1">
        <f>COLUMN()</f>
        <v>27</v>
      </c>
      <c r="AB1" s="1">
        <f>COLUMN()</f>
        <v>28</v>
      </c>
      <c r="AC1" s="1">
        <f>COLUMN()</f>
        <v>29</v>
      </c>
      <c r="AD1" s="1">
        <f>COLUMN()</f>
        <v>30</v>
      </c>
      <c r="AE1" s="1">
        <f>COLUMN()</f>
        <v>31</v>
      </c>
      <c r="AF1" s="1">
        <f>COLUMN()</f>
        <v>32</v>
      </c>
      <c r="AG1" s="1">
        <f>COLUMN()</f>
        <v>33</v>
      </c>
      <c r="AH1" s="1">
        <f>COLUMN()</f>
        <v>34</v>
      </c>
      <c r="AI1" s="1">
        <f>COLUMN()</f>
        <v>35</v>
      </c>
      <c r="AJ1" s="1">
        <f>COLUMN()</f>
        <v>36</v>
      </c>
      <c r="AK1" s="1">
        <f>COLUMN()</f>
        <v>37</v>
      </c>
      <c r="AL1" s="1">
        <f>COLUMN()</f>
        <v>38</v>
      </c>
      <c r="AM1" s="1">
        <f>COLUMN()</f>
        <v>39</v>
      </c>
      <c r="AN1" s="1">
        <f>COLUMN()</f>
        <v>40</v>
      </c>
      <c r="AO1" s="1">
        <f>COLUMN()</f>
        <v>41</v>
      </c>
      <c r="AP1" s="1">
        <f>COLUMN()</f>
        <v>42</v>
      </c>
      <c r="AQ1" s="1">
        <f>COLUMN()</f>
        <v>43</v>
      </c>
      <c r="AR1" s="1">
        <f>COLUMN()</f>
        <v>44</v>
      </c>
      <c r="AS1" s="1">
        <f>COLUMN()</f>
        <v>45</v>
      </c>
      <c r="AT1" s="1">
        <f>COLUMN()</f>
        <v>46</v>
      </c>
      <c r="AU1" s="1">
        <f>COLUMN()</f>
        <v>47</v>
      </c>
      <c r="AV1" s="1">
        <f>COLUMN()</f>
        <v>48</v>
      </c>
      <c r="AW1" s="1">
        <f>COLUMN()</f>
        <v>49</v>
      </c>
      <c r="AX1" s="1">
        <f>COLUMN()</f>
        <v>50</v>
      </c>
      <c r="AY1" s="1">
        <f>COLUMN()</f>
        <v>51</v>
      </c>
      <c r="AZ1" s="1">
        <f>COLUMN()</f>
        <v>52</v>
      </c>
      <c r="BA1" s="1">
        <f>COLUMN()</f>
        <v>53</v>
      </c>
      <c r="BB1" s="1">
        <f>COLUMN()</f>
        <v>54</v>
      </c>
      <c r="BC1" s="1">
        <f>COLUMN()</f>
        <v>55</v>
      </c>
      <c r="BD1" s="1">
        <f>COLUMN()</f>
        <v>56</v>
      </c>
      <c r="BE1" s="1">
        <f>COLUMN()</f>
        <v>57</v>
      </c>
      <c r="BF1" s="1">
        <f>COLUMN()</f>
        <v>58</v>
      </c>
      <c r="BG1" s="1">
        <f>COLUMN()</f>
        <v>59</v>
      </c>
      <c r="BH1" s="1">
        <f>COLUMN()</f>
        <v>60</v>
      </c>
      <c r="BI1" s="1">
        <f>COLUMN()</f>
        <v>61</v>
      </c>
      <c r="BJ1" s="1">
        <f>COLUMN()</f>
        <v>62</v>
      </c>
      <c r="BK1" s="1">
        <f>COLUMN()</f>
        <v>63</v>
      </c>
      <c r="BL1" s="1">
        <f>COLUMN()</f>
        <v>64</v>
      </c>
      <c r="BM1" s="1">
        <f>COLUMN()</f>
        <v>65</v>
      </c>
      <c r="BN1" s="1">
        <f>COLUMN()</f>
        <v>66</v>
      </c>
      <c r="BO1" s="1">
        <f>COLUMN()</f>
        <v>67</v>
      </c>
      <c r="BP1" s="1">
        <f>COLUMN()</f>
        <v>68</v>
      </c>
      <c r="BQ1" s="1">
        <f>COLUMN()</f>
        <v>69</v>
      </c>
      <c r="BR1" s="1">
        <f>COLUMN()</f>
        <v>70</v>
      </c>
      <c r="BS1" s="1">
        <f>COLUMN()</f>
        <v>71</v>
      </c>
      <c r="BT1" s="1">
        <f>COLUMN()</f>
        <v>72</v>
      </c>
      <c r="BU1" s="1">
        <f>COLUMN()</f>
        <v>73</v>
      </c>
      <c r="BV1" s="1">
        <f>COLUMN()</f>
        <v>74</v>
      </c>
      <c r="BW1" s="1">
        <f>COLUMN()</f>
        <v>75</v>
      </c>
      <c r="BX1" s="1">
        <f>COLUMN()</f>
        <v>76</v>
      </c>
      <c r="BY1" s="1">
        <f>COLUMN()</f>
        <v>77</v>
      </c>
      <c r="BZ1" s="1">
        <f>COLUMN()</f>
        <v>78</v>
      </c>
      <c r="CA1" s="1">
        <f>COLUMN()</f>
        <v>79</v>
      </c>
      <c r="CB1" s="1">
        <f>COLUMN()</f>
        <v>80</v>
      </c>
      <c r="CC1" s="1">
        <f>COLUMN()</f>
        <v>81</v>
      </c>
      <c r="CD1" s="1">
        <f>COLUMN()</f>
        <v>82</v>
      </c>
      <c r="CE1" s="1">
        <f>COLUMN()</f>
        <v>83</v>
      </c>
      <c r="CF1" s="1">
        <f>COLUMN()</f>
        <v>84</v>
      </c>
      <c r="CG1" s="1">
        <f>COLUMN()</f>
        <v>85</v>
      </c>
      <c r="CH1" s="1">
        <f>COLUMN()</f>
        <v>86</v>
      </c>
      <c r="CI1" s="1">
        <f>COLUMN()</f>
        <v>87</v>
      </c>
      <c r="CJ1" s="1">
        <f>COLUMN()</f>
        <v>88</v>
      </c>
      <c r="CK1" s="1">
        <f>COLUMN()</f>
        <v>89</v>
      </c>
      <c r="CL1" s="1">
        <f>COLUMN()</f>
        <v>90</v>
      </c>
      <c r="CM1" s="1">
        <f>COLUMN()</f>
        <v>91</v>
      </c>
      <c r="CN1" s="1">
        <f>COLUMN()</f>
        <v>92</v>
      </c>
      <c r="CO1" s="1">
        <f>COLUMN()</f>
        <v>93</v>
      </c>
      <c r="CP1" s="1">
        <f>COLUMN()</f>
        <v>94</v>
      </c>
      <c r="CQ1" s="1">
        <f>COLUMN()</f>
        <v>95</v>
      </c>
      <c r="CR1" s="1">
        <f>COLUMN()</f>
        <v>96</v>
      </c>
      <c r="CS1" s="1">
        <f>COLUMN()</f>
        <v>97</v>
      </c>
      <c r="CT1" s="1">
        <f>COLUMN()</f>
        <v>98</v>
      </c>
      <c r="CU1" s="1">
        <f>COLUMN()</f>
        <v>99</v>
      </c>
      <c r="CV1" s="1">
        <f>COLUMN()</f>
        <v>100</v>
      </c>
      <c r="CW1" s="1">
        <f>COLUMN()</f>
        <v>101</v>
      </c>
      <c r="CX1" s="1">
        <f>COLUMN()</f>
        <v>102</v>
      </c>
      <c r="CY1" s="1">
        <f>COLUMN()</f>
        <v>103</v>
      </c>
      <c r="CZ1" s="1">
        <f>COLUMN()</f>
        <v>104</v>
      </c>
      <c r="DA1" s="1">
        <f>COLUMN()</f>
        <v>105</v>
      </c>
      <c r="DB1" s="1">
        <f>COLUMN()</f>
        <v>106</v>
      </c>
      <c r="DC1" s="1">
        <f>COLUMN()</f>
        <v>107</v>
      </c>
      <c r="DD1" s="1">
        <f>COLUMN()</f>
        <v>108</v>
      </c>
      <c r="DE1" s="1">
        <f>COLUMN()</f>
        <v>109</v>
      </c>
      <c r="DF1" s="1">
        <f>COLUMN()</f>
        <v>110</v>
      </c>
      <c r="DG1" s="1">
        <f>COLUMN()</f>
        <v>111</v>
      </c>
      <c r="DH1" s="1">
        <f>COLUMN()</f>
        <v>112</v>
      </c>
      <c r="DI1" s="1">
        <f>COLUMN()</f>
        <v>113</v>
      </c>
      <c r="DJ1" s="1">
        <f>COLUMN()</f>
        <v>114</v>
      </c>
      <c r="DK1" s="1">
        <f>COLUMN()</f>
        <v>115</v>
      </c>
      <c r="DL1" s="1">
        <f>COLUMN()</f>
        <v>116</v>
      </c>
      <c r="DM1" s="1">
        <f>COLUMN()</f>
        <v>117</v>
      </c>
      <c r="DN1" s="1">
        <f>COLUMN()</f>
        <v>118</v>
      </c>
      <c r="DO1" s="1">
        <f>COLUMN()</f>
        <v>119</v>
      </c>
      <c r="DP1" s="1">
        <f>COLUMN()</f>
        <v>120</v>
      </c>
      <c r="DQ1" s="1">
        <f>COLUMN()</f>
        <v>121</v>
      </c>
      <c r="DR1" s="1">
        <f>COLUMN()</f>
        <v>122</v>
      </c>
      <c r="DS1" s="1">
        <f>COLUMN()</f>
        <v>123</v>
      </c>
      <c r="DT1" s="1">
        <f>COLUMN()</f>
        <v>124</v>
      </c>
      <c r="DU1" s="1">
        <f>COLUMN()</f>
        <v>125</v>
      </c>
      <c r="DV1" s="1">
        <f>COLUMN()</f>
        <v>126</v>
      </c>
      <c r="DW1" s="1">
        <f>COLUMN()</f>
        <v>127</v>
      </c>
      <c r="DX1" s="1">
        <f>COLUMN()</f>
        <v>128</v>
      </c>
      <c r="DY1" s="1">
        <f>COLUMN()</f>
        <v>129</v>
      </c>
      <c r="DZ1" s="1">
        <f>COLUMN()</f>
        <v>130</v>
      </c>
      <c r="EA1" s="1">
        <f>COLUMN()</f>
        <v>131</v>
      </c>
      <c r="EB1" s="1">
        <f>COLUMN()</f>
        <v>132</v>
      </c>
      <c r="EC1" s="1">
        <f>COLUMN()</f>
        <v>133</v>
      </c>
      <c r="ED1" s="1">
        <f>COLUMN()</f>
        <v>134</v>
      </c>
      <c r="EE1" s="1">
        <f>COLUMN()</f>
        <v>135</v>
      </c>
      <c r="EF1" s="1">
        <f>COLUMN()</f>
        <v>136</v>
      </c>
      <c r="EG1" s="1">
        <f>COLUMN()</f>
        <v>137</v>
      </c>
      <c r="EH1" s="1">
        <f>COLUMN()</f>
        <v>138</v>
      </c>
      <c r="EI1" s="1">
        <f>COLUMN()</f>
        <v>139</v>
      </c>
      <c r="EJ1" s="1">
        <f>COLUMN()</f>
        <v>140</v>
      </c>
      <c r="EK1" s="1">
        <f>COLUMN()</f>
        <v>141</v>
      </c>
      <c r="EL1" s="1">
        <f>COLUMN()</f>
        <v>142</v>
      </c>
      <c r="EM1" s="1">
        <f>COLUMN()</f>
        <v>143</v>
      </c>
      <c r="EN1" s="1">
        <f>COLUMN()</f>
        <v>144</v>
      </c>
      <c r="EO1" s="1">
        <f>COLUMN()</f>
        <v>145</v>
      </c>
      <c r="EP1" s="1">
        <f>COLUMN()</f>
        <v>146</v>
      </c>
      <c r="EQ1" s="1">
        <f>COLUMN()</f>
        <v>147</v>
      </c>
      <c r="ER1" s="1">
        <f>COLUMN()</f>
        <v>148</v>
      </c>
      <c r="ES1" s="1">
        <f>COLUMN()</f>
        <v>149</v>
      </c>
      <c r="ET1" s="1">
        <f>COLUMN()</f>
        <v>150</v>
      </c>
      <c r="EU1" s="1">
        <f>COLUMN()</f>
        <v>151</v>
      </c>
      <c r="EV1" s="1">
        <f>COLUMN()</f>
        <v>152</v>
      </c>
      <c r="EW1" s="1">
        <f>COLUMN()</f>
        <v>153</v>
      </c>
      <c r="EX1" s="1">
        <f>COLUMN()</f>
        <v>154</v>
      </c>
      <c r="EY1" s="1">
        <f>COLUMN()</f>
        <v>155</v>
      </c>
      <c r="EZ1" s="1">
        <f>COLUMN()</f>
        <v>156</v>
      </c>
      <c r="FA1" s="1">
        <f>COLUMN()</f>
        <v>157</v>
      </c>
      <c r="FB1" s="1">
        <f>COLUMN()</f>
        <v>158</v>
      </c>
      <c r="FC1" s="1">
        <f>COLUMN()</f>
        <v>159</v>
      </c>
      <c r="FD1" s="1">
        <f>COLUMN()</f>
        <v>160</v>
      </c>
      <c r="FE1" s="1">
        <f>COLUMN()</f>
        <v>161</v>
      </c>
      <c r="FF1" s="1">
        <f>COLUMN()</f>
        <v>162</v>
      </c>
      <c r="FG1" s="1">
        <f>COLUMN()</f>
        <v>163</v>
      </c>
      <c r="FH1" s="1">
        <f>COLUMN()</f>
        <v>164</v>
      </c>
      <c r="FI1" s="1">
        <f>COLUMN()</f>
        <v>165</v>
      </c>
      <c r="FJ1" s="1">
        <f>COLUMN()</f>
        <v>166</v>
      </c>
      <c r="FK1" s="1">
        <f>COLUMN()</f>
        <v>167</v>
      </c>
      <c r="FL1" s="1">
        <f>COLUMN()</f>
        <v>168</v>
      </c>
      <c r="FM1" s="1">
        <f>COLUMN()</f>
        <v>169</v>
      </c>
      <c r="FN1" s="1">
        <f>COLUMN()</f>
        <v>170</v>
      </c>
      <c r="FO1" s="1">
        <f>COLUMN()</f>
        <v>171</v>
      </c>
      <c r="FP1" s="1">
        <f>COLUMN()</f>
        <v>172</v>
      </c>
      <c r="FQ1" s="1">
        <f>COLUMN()</f>
        <v>173</v>
      </c>
      <c r="FR1" s="1">
        <f>COLUMN()</f>
        <v>174</v>
      </c>
      <c r="FS1" s="1">
        <f>COLUMN()</f>
        <v>175</v>
      </c>
      <c r="FT1" s="1">
        <f>COLUMN()</f>
        <v>176</v>
      </c>
      <c r="FU1" s="1">
        <f>COLUMN()</f>
        <v>177</v>
      </c>
      <c r="FV1" s="1">
        <f>COLUMN()</f>
        <v>178</v>
      </c>
      <c r="FW1" s="1">
        <f>COLUMN()</f>
        <v>179</v>
      </c>
      <c r="FX1" s="1">
        <f>COLUMN()</f>
        <v>180</v>
      </c>
      <c r="FY1" s="1">
        <f>COLUMN()</f>
        <v>181</v>
      </c>
      <c r="FZ1" s="1">
        <f>COLUMN()</f>
        <v>182</v>
      </c>
      <c r="GA1" s="1">
        <f>COLUMN()</f>
        <v>183</v>
      </c>
      <c r="GB1" s="1">
        <f>COLUMN()</f>
        <v>184</v>
      </c>
      <c r="GC1" s="1">
        <f>COLUMN()</f>
        <v>185</v>
      </c>
      <c r="GD1" s="1">
        <f>COLUMN()</f>
        <v>186</v>
      </c>
      <c r="GE1" s="1">
        <f>COLUMN()</f>
        <v>187</v>
      </c>
      <c r="GF1" s="1">
        <f>COLUMN()</f>
        <v>188</v>
      </c>
      <c r="GG1" s="1">
        <f>COLUMN()</f>
        <v>189</v>
      </c>
      <c r="GH1" s="1">
        <f>COLUMN()</f>
        <v>190</v>
      </c>
      <c r="GI1" s="1">
        <f>COLUMN()</f>
        <v>191</v>
      </c>
      <c r="GJ1" s="1">
        <f>COLUMN()</f>
        <v>192</v>
      </c>
      <c r="GK1" s="1">
        <f>COLUMN()</f>
        <v>193</v>
      </c>
      <c r="GL1" s="1">
        <f>COLUMN()</f>
        <v>194</v>
      </c>
      <c r="GM1" s="1">
        <f>COLUMN()</f>
        <v>195</v>
      </c>
      <c r="GN1" s="1">
        <f>COLUMN()</f>
        <v>196</v>
      </c>
      <c r="GO1" s="1">
        <f>COLUMN()</f>
        <v>197</v>
      </c>
      <c r="GP1" s="1">
        <f>COLUMN()</f>
        <v>198</v>
      </c>
      <c r="GQ1" s="1">
        <f>COLUMN()</f>
        <v>199</v>
      </c>
      <c r="GR1" s="1">
        <f>COLUMN()</f>
        <v>200</v>
      </c>
      <c r="GS1" s="1">
        <f>COLUMN()</f>
        <v>201</v>
      </c>
      <c r="GT1" s="1">
        <f>COLUMN()</f>
        <v>202</v>
      </c>
      <c r="GU1" s="1">
        <f>COLUMN()</f>
        <v>203</v>
      </c>
      <c r="GV1" s="1">
        <f>COLUMN()</f>
        <v>204</v>
      </c>
      <c r="GW1" s="1">
        <f>COLUMN()</f>
        <v>205</v>
      </c>
      <c r="GX1" s="1">
        <f>COLUMN()</f>
        <v>206</v>
      </c>
      <c r="GY1" s="1">
        <f>COLUMN()</f>
        <v>207</v>
      </c>
      <c r="GZ1" s="1">
        <f>COLUMN()</f>
        <v>208</v>
      </c>
      <c r="HA1" s="1">
        <f>COLUMN()</f>
        <v>209</v>
      </c>
      <c r="HB1" s="1">
        <f>COLUMN()</f>
        <v>210</v>
      </c>
      <c r="HC1" s="1">
        <f>COLUMN()</f>
        <v>211</v>
      </c>
      <c r="HD1" s="1">
        <f>COLUMN()</f>
        <v>212</v>
      </c>
      <c r="HE1" s="1">
        <f>COLUMN()</f>
        <v>213</v>
      </c>
      <c r="HF1" s="1">
        <f>COLUMN()</f>
        <v>214</v>
      </c>
      <c r="HG1" s="1">
        <f>COLUMN()</f>
        <v>215</v>
      </c>
      <c r="HH1" s="1">
        <f>COLUMN()</f>
        <v>216</v>
      </c>
      <c r="HI1" s="1">
        <f>COLUMN()</f>
        <v>217</v>
      </c>
      <c r="HJ1" s="1">
        <f>COLUMN()</f>
        <v>218</v>
      </c>
      <c r="HK1" s="1">
        <f>COLUMN()</f>
        <v>219</v>
      </c>
      <c r="HL1" s="1">
        <f>COLUMN()</f>
        <v>220</v>
      </c>
      <c r="HM1" s="1">
        <f>COLUMN()</f>
        <v>221</v>
      </c>
      <c r="HN1" s="1">
        <f>COLUMN()</f>
        <v>222</v>
      </c>
      <c r="HO1" s="1">
        <f>COLUMN()</f>
        <v>223</v>
      </c>
      <c r="HP1" s="1">
        <f>COLUMN()</f>
        <v>224</v>
      </c>
      <c r="HQ1" s="1">
        <f>COLUMN()</f>
        <v>225</v>
      </c>
    </row>
    <row r="2" spans="1:225" x14ac:dyDescent="0.3">
      <c r="A2" s="1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tr">
        <f>IFERROR(VLOOKUP(INT((M$1-10)/3)&amp;".YC",CFR_0!$P:$Q,2,0),"")</f>
        <v/>
      </c>
      <c r="N2" s="1" t="str">
        <f>IFERROR(VLOOKUP(INT((N$1-10)/3)&amp;".YC",CFR_0!$P:$Q,2,0),"")</f>
        <v/>
      </c>
      <c r="O2" s="1" t="str">
        <f>IFERROR(VLOOKUP(INT((O$1-10)/3)&amp;".YC",CFR_0!$P:$Q,2,0),"")</f>
        <v/>
      </c>
      <c r="P2" s="1" t="str">
        <f>IFERROR(VLOOKUP(INT((P$1-10)/3)&amp;".YC",CFR_0!$P:$Q,2,0),"")</f>
        <v/>
      </c>
      <c r="Q2" s="1" t="str">
        <f>IFERROR(VLOOKUP(INT((Q$1-10)/3)&amp;".YC",CFR_0!$P:$Q,2,0),"")</f>
        <v/>
      </c>
      <c r="R2" s="1" t="str">
        <f>IFERROR(VLOOKUP(INT((R$1-10)/3)&amp;".YC",CFR_0!$P:$Q,2,0),"")</f>
        <v/>
      </c>
      <c r="S2" s="1" t="str">
        <f>IFERROR(VLOOKUP(INT((S$1-10)/3)&amp;".YC",CFR_0!$P:$Q,2,0),"")</f>
        <v/>
      </c>
      <c r="T2" s="1" t="str">
        <f>IFERROR(VLOOKUP(INT((T$1-10)/3)&amp;".YC",CFR_0!$P:$Q,2,0),"")</f>
        <v/>
      </c>
      <c r="U2" s="1" t="str">
        <f>IFERROR(VLOOKUP(INT((U$1-10)/3)&amp;".YC",CFR_0!$P:$Q,2,0),"")</f>
        <v/>
      </c>
      <c r="V2" s="1" t="str">
        <f>IFERROR(VLOOKUP(INT((V$1-10)/3)&amp;".YC",CFR_0!$P:$Q,2,0),"")</f>
        <v/>
      </c>
      <c r="W2" s="1" t="str">
        <f>IFERROR(VLOOKUP(INT((W$1-10)/3)&amp;".YC",CFR_0!$P:$Q,2,0),"")</f>
        <v/>
      </c>
      <c r="X2" s="1" t="str">
        <f>IFERROR(VLOOKUP(INT((X$1-10)/3)&amp;".YC",CFR_0!$P:$Q,2,0),"")</f>
        <v/>
      </c>
      <c r="Y2" s="1" t="str">
        <f>IFERROR(VLOOKUP(INT((Y$1-10)/3)&amp;".YC",CFR_0!$P:$Q,2,0),"")</f>
        <v/>
      </c>
      <c r="Z2" s="1" t="str">
        <f>IFERROR(VLOOKUP(INT((Z$1-10)/3)&amp;".YC",CFR_0!$P:$Q,2,0),"")</f>
        <v/>
      </c>
      <c r="AA2" s="1" t="str">
        <f>IFERROR(VLOOKUP(INT((AA$1-10)/3)&amp;".YC",CFR_0!$P:$Q,2,0),"")</f>
        <v/>
      </c>
      <c r="AB2" s="1" t="str">
        <f>IFERROR(VLOOKUP(INT((AB$1-10)/3)&amp;".YC",CFR_0!$P:$Q,2,0),"")</f>
        <v/>
      </c>
      <c r="AC2" s="1" t="str">
        <f>IFERROR(VLOOKUP(INT((AC$1-10)/3)&amp;".YC",CFR_0!$P:$Q,2,0),"")</f>
        <v/>
      </c>
      <c r="AD2" s="1" t="str">
        <f>IFERROR(VLOOKUP(INT((AD$1-10)/3)&amp;".YC",CFR_0!$P:$Q,2,0),"")</f>
        <v/>
      </c>
      <c r="AE2" s="1" t="str">
        <f>IFERROR(VLOOKUP(INT((AE$1-10)/3)&amp;".YC",CFR_0!$P:$Q,2,0),"")</f>
        <v/>
      </c>
      <c r="AF2" s="1" t="str">
        <f>IFERROR(VLOOKUP(INT((AF$1-10)/3)&amp;".YC",CFR_0!$P:$Q,2,0),"")</f>
        <v/>
      </c>
      <c r="AG2" s="1" t="str">
        <f>IFERROR(VLOOKUP(INT((AG$1-10)/3)&amp;".YC",CFR_0!$P:$Q,2,0),"")</f>
        <v/>
      </c>
      <c r="AH2" s="1" t="str">
        <f>IFERROR(VLOOKUP(INT((AH$1-10)/3)&amp;".YC",CFR_0!$P:$Q,2,0),"")</f>
        <v/>
      </c>
      <c r="AI2" s="1" t="str">
        <f>IFERROR(VLOOKUP(INT((AI$1-10)/3)&amp;".YC",CFR_0!$P:$Q,2,0),"")</f>
        <v/>
      </c>
      <c r="AJ2" s="1" t="str">
        <f>IFERROR(VLOOKUP(INT((AJ$1-10)/3)&amp;".YC",CFR_0!$P:$Q,2,0),"")</f>
        <v/>
      </c>
      <c r="AK2" s="1" t="str">
        <f>IFERROR(VLOOKUP(INT((AK$1-10)/3)&amp;".YC",CFR_0!$P:$Q,2,0),"")</f>
        <v/>
      </c>
      <c r="AL2" s="1" t="str">
        <f>IFERROR(VLOOKUP(INT((AL$1-10)/3)&amp;".YC",CFR_0!$P:$Q,2,0),"")</f>
        <v/>
      </c>
      <c r="AM2" s="1" t="str">
        <f>IFERROR(VLOOKUP(INT((AM$1-10)/3)&amp;".YC",CFR_0!$P:$Q,2,0),"")</f>
        <v/>
      </c>
      <c r="AN2" s="1" t="str">
        <f>IFERROR(VLOOKUP(INT((AN$1-10)/3)&amp;".YC",CFR_0!$P:$Q,2,0),"")</f>
        <v/>
      </c>
      <c r="AO2" s="1" t="str">
        <f>IFERROR(VLOOKUP(INT((AO$1-10)/3)&amp;".YC",CFR_0!$P:$Q,2,0),"")</f>
        <v/>
      </c>
      <c r="AP2" s="1" t="str">
        <f>IFERROR(VLOOKUP(INT((AP$1-10)/3)&amp;".YC",CFR_0!$P:$Q,2,0),"")</f>
        <v/>
      </c>
      <c r="AQ2" s="1" t="str">
        <f>IFERROR(VLOOKUP(INT((AQ$1-10)/3)&amp;".YC",CFR_0!$P:$Q,2,0),"")</f>
        <v/>
      </c>
      <c r="AR2" s="1" t="str">
        <f>IFERROR(VLOOKUP(INT((AR$1-10)/3)&amp;".YC",CFR_0!$P:$Q,2,0),"")</f>
        <v/>
      </c>
      <c r="AS2" s="1" t="str">
        <f>IFERROR(VLOOKUP(INT((AS$1-10)/3)&amp;".YC",CFR_0!$P:$Q,2,0),"")</f>
        <v/>
      </c>
      <c r="AT2" s="1" t="str">
        <f>IFERROR(VLOOKUP(INT((AT$1-10)/3)&amp;".YC",CFR_0!$P:$Q,2,0),"")</f>
        <v/>
      </c>
      <c r="AU2" s="1" t="str">
        <f>IFERROR(VLOOKUP(INT((AU$1-10)/3)&amp;".YC",CFR_0!$P:$Q,2,0),"")</f>
        <v/>
      </c>
      <c r="AV2" s="1" t="str">
        <f>IFERROR(VLOOKUP(INT((AV$1-10)/3)&amp;".YC",CFR_0!$P:$Q,2,0),"")</f>
        <v/>
      </c>
      <c r="AW2" s="1" t="str">
        <f>IFERROR(VLOOKUP(INT((AW$1-10)/3)&amp;".YC",CFR_0!$P:$Q,2,0),"")</f>
        <v/>
      </c>
      <c r="AX2" s="1" t="str">
        <f>IFERROR(VLOOKUP(INT((AX$1-10)/3)&amp;".YC",CFR_0!$P:$Q,2,0),"")</f>
        <v/>
      </c>
      <c r="AY2" s="1" t="str">
        <f>IFERROR(VLOOKUP(INT((AY$1-10)/3)&amp;".YC",CFR_0!$P:$Q,2,0),"")</f>
        <v/>
      </c>
      <c r="AZ2" s="1" t="str">
        <f>IFERROR(VLOOKUP(INT((AZ$1-10)/3)&amp;".YC",CFR_0!$P:$Q,2,0),"")</f>
        <v/>
      </c>
      <c r="BA2" s="1" t="str">
        <f>IFERROR(VLOOKUP(INT((BA$1-10)/3)&amp;".YC",CFR_0!$P:$Q,2,0),"")</f>
        <v/>
      </c>
      <c r="BB2" s="1" t="str">
        <f>IFERROR(VLOOKUP(INT((BB$1-10)/3)&amp;".YC",CFR_0!$P:$Q,2,0),"")</f>
        <v/>
      </c>
      <c r="BC2" s="1" t="str">
        <f>IFERROR(VLOOKUP(INT((BC$1-10)/3)&amp;".YC",CFR_0!$P:$Q,2,0),"")</f>
        <v/>
      </c>
      <c r="BD2" s="1" t="str">
        <f>IFERROR(VLOOKUP(INT((BD$1-10)/3)&amp;".YC",CFR_0!$P:$Q,2,0),"")</f>
        <v/>
      </c>
      <c r="BE2" s="1" t="str">
        <f>IFERROR(VLOOKUP(INT((BE$1-10)/3)&amp;".YC",CFR_0!$P:$Q,2,0),"")</f>
        <v/>
      </c>
      <c r="BF2" s="1" t="str">
        <f>IFERROR(VLOOKUP(INT((BF$1-10)/3)&amp;".YC",CFR_0!$P:$Q,2,0),"")</f>
        <v/>
      </c>
      <c r="BG2" s="1" t="str">
        <f>IFERROR(VLOOKUP(INT((BG$1-10)/3)&amp;".YC",CFR_0!$P:$Q,2,0),"")</f>
        <v/>
      </c>
      <c r="BH2" s="1" t="str">
        <f>IFERROR(VLOOKUP(INT((BH$1-10)/3)&amp;".YC",CFR_0!$P:$Q,2,0),"")</f>
        <v/>
      </c>
      <c r="BI2" s="1" t="str">
        <f>IFERROR(VLOOKUP(INT((BI$1-10)/3)&amp;".YC",CFR_0!$P:$Q,2,0),"")</f>
        <v/>
      </c>
      <c r="BJ2" s="1" t="str">
        <f>IFERROR(VLOOKUP(INT((BJ$1-10)/3)&amp;".YC",CFR_0!$P:$Q,2,0),"")</f>
        <v/>
      </c>
      <c r="BK2" s="1" t="str">
        <f>IFERROR(VLOOKUP(INT((BK$1-10)/3)&amp;".YC",CFR_0!$P:$Q,2,0),"")</f>
        <v/>
      </c>
      <c r="BL2" s="1" t="str">
        <f>IFERROR(VLOOKUP(INT((BL$1-10)/3)&amp;".YC",CFR_0!$P:$Q,2,0),"")</f>
        <v/>
      </c>
      <c r="BM2" s="1" t="str">
        <f>IFERROR(VLOOKUP(INT((BM$1-10)/3)&amp;".YC",CFR_0!$P:$Q,2,0),"")</f>
        <v/>
      </c>
      <c r="BN2" s="1" t="str">
        <f>IFERROR(VLOOKUP(INT((BN$1-10)/3)&amp;".YC",CFR_0!$P:$Q,2,0),"")</f>
        <v/>
      </c>
      <c r="BO2" s="1" t="str">
        <f>IFERROR(VLOOKUP(INT((BO$1-10)/3)&amp;".YC",CFR_0!$P:$Q,2,0),"")</f>
        <v/>
      </c>
      <c r="BP2" s="1" t="str">
        <f>IFERROR(VLOOKUP(INT((BP$1-10)/3)&amp;".YC",CFR_0!$P:$Q,2,0),"")</f>
        <v/>
      </c>
      <c r="BQ2" s="1" t="str">
        <f>IFERROR(VLOOKUP(INT((BQ$1-10)/3)&amp;".YC",CFR_0!$P:$Q,2,0),"")</f>
        <v/>
      </c>
      <c r="BR2" s="1" t="str">
        <f>IFERROR(VLOOKUP(INT((BR$1-10)/3)&amp;".YC",CFR_0!$P:$Q,2,0),"")</f>
        <v/>
      </c>
      <c r="BS2" s="1" t="str">
        <f>IFERROR(VLOOKUP(INT((BS$1-10)/3)&amp;".YC",CFR_0!$P:$Q,2,0),"")</f>
        <v/>
      </c>
      <c r="BT2" s="1" t="str">
        <f>IFERROR(VLOOKUP(INT((BT$1-10)/3)&amp;".YC",CFR_0!$P:$Q,2,0),"")</f>
        <v/>
      </c>
      <c r="BU2" s="1" t="str">
        <f>IFERROR(VLOOKUP(INT((BU$1-10)/3)&amp;".YC",CFR_0!$P:$Q,2,0),"")</f>
        <v/>
      </c>
      <c r="BV2" s="1" t="str">
        <f>IFERROR(VLOOKUP(INT((BV$1-10)/3)&amp;".YC",CFR_0!$P:$Q,2,0),"")</f>
        <v/>
      </c>
      <c r="BW2" s="1" t="str">
        <f>IFERROR(VLOOKUP(INT((BW$1-10)/3)&amp;".YC",CFR_0!$P:$Q,2,0),"")</f>
        <v/>
      </c>
      <c r="BX2" s="1" t="str">
        <f>IFERROR(VLOOKUP(INT((BX$1-10)/3)&amp;".YC",CFR_0!$P:$Q,2,0),"")</f>
        <v/>
      </c>
      <c r="BY2" s="1" t="str">
        <f>IFERROR(VLOOKUP(INT((BY$1-10)/3)&amp;".YC",CFR_0!$P:$Q,2,0),"")</f>
        <v/>
      </c>
      <c r="BZ2" s="1" t="str">
        <f>IFERROR(VLOOKUP(INT((BZ$1-10)/3)&amp;".YC",CFR_0!$P:$Q,2,0),"")</f>
        <v/>
      </c>
      <c r="CA2" s="1" t="str">
        <f>IFERROR(VLOOKUP(INT((CA$1-10)/3)&amp;".YC",CFR_0!$P:$Q,2,0),"")</f>
        <v/>
      </c>
      <c r="CB2" s="1" t="str">
        <f>IFERROR(VLOOKUP(INT((CB$1-10)/3)&amp;".YC",CFR_0!$P:$Q,2,0),"")</f>
        <v/>
      </c>
      <c r="CC2" s="1" t="str">
        <f>IFERROR(VLOOKUP(INT((CC$1-10)/3)&amp;".YC",CFR_0!$P:$Q,2,0),"")</f>
        <v/>
      </c>
      <c r="CD2" s="1" t="str">
        <f>IFERROR(VLOOKUP(INT((CD$1-10)/3)&amp;".YC",CFR_0!$P:$Q,2,0),"")</f>
        <v/>
      </c>
      <c r="CE2" s="1" t="str">
        <f>IFERROR(VLOOKUP(INT((CE$1-10)/3)&amp;".YC",CFR_0!$P:$Q,2,0),"")</f>
        <v/>
      </c>
      <c r="CF2" s="1" t="str">
        <f>IFERROR(VLOOKUP(INT((CF$1-10)/3)&amp;".YC",CFR_0!$P:$Q,2,0),"")</f>
        <v/>
      </c>
      <c r="CG2" s="1" t="str">
        <f>IFERROR(VLOOKUP(INT((CG$1-10)/3)&amp;".YC",CFR_0!$P:$Q,2,0),"")</f>
        <v/>
      </c>
      <c r="CH2" s="1" t="str">
        <f>IFERROR(VLOOKUP(INT((CH$1-10)/3)&amp;".YC",CFR_0!$P:$Q,2,0),"")</f>
        <v/>
      </c>
      <c r="CI2" s="1" t="str">
        <f>IFERROR(VLOOKUP(INT((CI$1-10)/3)&amp;".YC",CFR_0!$P:$Q,2,0),"")</f>
        <v/>
      </c>
      <c r="CJ2" s="1" t="str">
        <f>IFERROR(VLOOKUP(INT((CJ$1-10)/3)&amp;".YC",CFR_0!$P:$Q,2,0),"")</f>
        <v/>
      </c>
      <c r="CK2" s="1" t="str">
        <f>IFERROR(VLOOKUP(INT((CK$1-10)/3)&amp;".YC",CFR_0!$P:$Q,2,0),"")</f>
        <v/>
      </c>
      <c r="CL2" s="1" t="str">
        <f>IFERROR(VLOOKUP(INT((CL$1-10)/3)&amp;".YC",CFR_0!$P:$Q,2,0),"")</f>
        <v/>
      </c>
      <c r="CM2" s="1" t="str">
        <f>IFERROR(VLOOKUP(INT((CM$1-10)/3)&amp;".YC",CFR_0!$P:$Q,2,0),"")</f>
        <v/>
      </c>
      <c r="CN2" s="1" t="str">
        <f>IFERROR(VLOOKUP(INT((CN$1-10)/3)&amp;".YC",CFR_0!$P:$Q,2,0),"")</f>
        <v/>
      </c>
      <c r="CO2" s="1" t="str">
        <f>IFERROR(VLOOKUP(INT((CO$1-10)/3)&amp;".YC",CFR_0!$P:$Q,2,0),"")</f>
        <v/>
      </c>
      <c r="CP2" s="1" t="str">
        <f>IFERROR(VLOOKUP(INT((CP$1-10)/3)&amp;".YC",CFR_0!$P:$Q,2,0),"")</f>
        <v/>
      </c>
      <c r="CQ2" s="1" t="str">
        <f>IFERROR(VLOOKUP(INT((CQ$1-10)/3)&amp;".YC",CFR_0!$P:$Q,2,0),"")</f>
        <v/>
      </c>
      <c r="CR2" s="1" t="str">
        <f>IFERROR(VLOOKUP(INT((CR$1-10)/3)&amp;".YC",CFR_0!$P:$Q,2,0),"")</f>
        <v/>
      </c>
      <c r="CS2" s="1" t="str">
        <f>IFERROR(VLOOKUP(INT((CS$1-10)/3)&amp;".YC",CFR_0!$P:$Q,2,0),"")</f>
        <v/>
      </c>
      <c r="CT2" s="1" t="str">
        <f>IFERROR(VLOOKUP(INT((CT$1-10)/3)&amp;".YC",CFR_0!$P:$Q,2,0),"")</f>
        <v/>
      </c>
      <c r="CU2" s="1" t="str">
        <f>IFERROR(VLOOKUP(INT((CU$1-10)/3)&amp;".YC",CFR_0!$P:$Q,2,0),"")</f>
        <v/>
      </c>
      <c r="CV2" s="1" t="str">
        <f>IFERROR(VLOOKUP(INT((CV$1-10)/3)&amp;".YC",CFR_0!$P:$Q,2,0),"")</f>
        <v/>
      </c>
      <c r="CW2" s="1" t="str">
        <f>IFERROR(VLOOKUP(INT((CW$1-10)/3)&amp;".YC",CFR_0!$P:$Q,2,0),"")</f>
        <v/>
      </c>
      <c r="CX2" s="1" t="str">
        <f>IFERROR(VLOOKUP(INT((CX$1-10)/3)&amp;".YC",CFR_0!$P:$Q,2,0),"")</f>
        <v/>
      </c>
      <c r="CY2" s="1" t="str">
        <f>IFERROR(VLOOKUP(INT((CY$1-10)/3)&amp;".YC",CFR_0!$P:$Q,2,0),"")</f>
        <v/>
      </c>
      <c r="CZ2" s="1" t="str">
        <f>IFERROR(VLOOKUP(INT((CZ$1-10)/3)&amp;".YC",CFR_0!$P:$Q,2,0),"")</f>
        <v/>
      </c>
      <c r="DA2" s="1" t="str">
        <f>IFERROR(VLOOKUP(INT((DA$1-10)/3)&amp;".YC",CFR_0!$P:$Q,2,0),"")</f>
        <v/>
      </c>
      <c r="DB2" s="1" t="str">
        <f>IFERROR(VLOOKUP(INT((DB$1-10)/3)&amp;".YC",CFR_0!$P:$Q,2,0),"")</f>
        <v/>
      </c>
      <c r="DC2" s="1" t="str">
        <f>IFERROR(VLOOKUP(INT((DC$1-10)/3)&amp;".YC",CFR_0!$P:$Q,2,0),"")</f>
        <v/>
      </c>
      <c r="DD2" s="1" t="str">
        <f>IFERROR(VLOOKUP(INT((DD$1-10)/3)&amp;".YC",CFR_0!$P:$Q,2,0),"")</f>
        <v/>
      </c>
      <c r="DE2" s="1" t="str">
        <f>IFERROR(VLOOKUP(INT((DE$1-10)/3)&amp;".YC",CFR_0!$P:$Q,2,0),"")</f>
        <v/>
      </c>
      <c r="DF2" s="1" t="str">
        <f>IFERROR(VLOOKUP(INT((DF$1-10)/3)&amp;".YC",CFR_0!$P:$Q,2,0),"")</f>
        <v/>
      </c>
      <c r="DG2" s="1" t="str">
        <f>IFERROR(VLOOKUP(INT((DG$1-10)/3)&amp;".YC",CFR_0!$P:$Q,2,0),"")</f>
        <v/>
      </c>
      <c r="DH2" s="1" t="str">
        <f>IFERROR(VLOOKUP(INT((DH$1-10)/3)&amp;".YC",CFR_0!$P:$Q,2,0),"")</f>
        <v/>
      </c>
      <c r="DI2" s="1" t="str">
        <f>IFERROR(VLOOKUP(INT((DI$1-10)/3)&amp;".YC",CFR_0!$P:$Q,2,0),"")</f>
        <v/>
      </c>
      <c r="DJ2" s="1" t="str">
        <f>IFERROR(VLOOKUP(INT((DJ$1-10)/3)&amp;".YC",CFR_0!$P:$Q,2,0),"")</f>
        <v/>
      </c>
      <c r="DK2" s="1" t="str">
        <f>IFERROR(VLOOKUP(INT((DK$1-10)/3)&amp;".YC",CFR_0!$P:$Q,2,0),"")</f>
        <v/>
      </c>
      <c r="DL2" s="1" t="str">
        <f>IFERROR(VLOOKUP(INT((DL$1-10)/3)&amp;".YC",CFR_0!$P:$Q,2,0),"")</f>
        <v/>
      </c>
      <c r="DM2" s="1" t="str">
        <f>IFERROR(VLOOKUP(INT((DM$1-10)/3)&amp;".YC",CFR_0!$P:$Q,2,0),"")</f>
        <v/>
      </c>
      <c r="DN2" s="1" t="str">
        <f>IFERROR(VLOOKUP(INT((DN$1-10)/3)&amp;".YC",CFR_0!$P:$Q,2,0),"")</f>
        <v/>
      </c>
      <c r="DO2" s="1" t="str">
        <f>IFERROR(VLOOKUP(INT((DO$1-10)/3)&amp;".YC",CFR_0!$P:$Q,2,0),"")</f>
        <v/>
      </c>
      <c r="DP2" s="1" t="str">
        <f>IFERROR(VLOOKUP(INT((DP$1-10)/3)&amp;".YC",CFR_0!$P:$Q,2,0),"")</f>
        <v/>
      </c>
      <c r="DQ2" s="1" t="str">
        <f>IFERROR(VLOOKUP(INT((DQ$1-10)/3)&amp;".YC",CFR_0!$P:$Q,2,0),"")</f>
        <v/>
      </c>
      <c r="DR2" s="1" t="str">
        <f>IFERROR(VLOOKUP(INT((DR$1-10)/3)&amp;".YC",CFR_0!$P:$Q,2,0),"")</f>
        <v/>
      </c>
      <c r="DS2" s="1" t="str">
        <f>IFERROR(VLOOKUP(INT((DS$1-10)/3)&amp;".YC",CFR_0!$P:$Q,2,0),"")</f>
        <v/>
      </c>
      <c r="DT2" s="1" t="str">
        <f>IFERROR(VLOOKUP(INT((DT$1-10)/3)&amp;".YC",CFR_0!$P:$Q,2,0),"")</f>
        <v/>
      </c>
      <c r="DU2" s="1" t="str">
        <f>IFERROR(VLOOKUP(INT((DU$1-10)/3)&amp;".YC",CFR_0!$P:$Q,2,0),"")</f>
        <v/>
      </c>
      <c r="DV2" s="1" t="str">
        <f>IFERROR(VLOOKUP(INT((DV$1-10)/3)&amp;".YC",CFR_0!$P:$Q,2,0),"")</f>
        <v/>
      </c>
      <c r="DW2" s="1" t="str">
        <f>IFERROR(VLOOKUP(INT((DW$1-10)/3)&amp;".YC",CFR_0!$P:$Q,2,0),"")</f>
        <v/>
      </c>
      <c r="DX2" s="1" t="str">
        <f>IFERROR(VLOOKUP(INT((DX$1-10)/3)&amp;".YC",CFR_0!$P:$Q,2,0),"")</f>
        <v/>
      </c>
      <c r="DY2" s="1" t="str">
        <f>IFERROR(VLOOKUP(INT((DY$1-10)/3)&amp;".YC",CFR_0!$P:$Q,2,0),"")</f>
        <v/>
      </c>
      <c r="DZ2" s="1" t="str">
        <f>IFERROR(VLOOKUP(INT((DZ$1-10)/3)&amp;".YC",CFR_0!$P:$Q,2,0),"")</f>
        <v/>
      </c>
      <c r="EA2" s="1" t="str">
        <f>IFERROR(VLOOKUP(INT((EA$1-10)/3)&amp;".YC",CFR_0!$P:$Q,2,0),"")</f>
        <v/>
      </c>
      <c r="EB2" s="1" t="str">
        <f>IFERROR(VLOOKUP(INT((EB$1-10)/3)&amp;".YC",CFR_0!$P:$Q,2,0),"")</f>
        <v/>
      </c>
      <c r="EC2" s="1" t="str">
        <f>IFERROR(VLOOKUP(INT((EC$1-10)/3)&amp;".YC",CFR_0!$P:$Q,2,0),"")</f>
        <v/>
      </c>
      <c r="ED2" s="1" t="str">
        <f>IFERROR(VLOOKUP(INT((ED$1-10)/3)&amp;".YC",CFR_0!$P:$Q,2,0),"")</f>
        <v/>
      </c>
      <c r="EE2" s="1" t="str">
        <f>IFERROR(VLOOKUP(INT((EE$1-10)/3)&amp;".YC",CFR_0!$P:$Q,2,0),"")</f>
        <v/>
      </c>
      <c r="EF2" s="1" t="str">
        <f>IFERROR(VLOOKUP(INT((EF$1-10)/3)&amp;".YC",CFR_0!$P:$Q,2,0),"")</f>
        <v/>
      </c>
      <c r="EG2" s="1" t="str">
        <f>IFERROR(VLOOKUP(INT((EG$1-10)/3)&amp;".YC",CFR_0!$P:$Q,2,0),"")</f>
        <v/>
      </c>
      <c r="EH2" s="1" t="str">
        <f>IFERROR(VLOOKUP(INT((EH$1-10)/3)&amp;".YC",CFR_0!$P:$Q,2,0),"")</f>
        <v/>
      </c>
      <c r="EI2" s="1" t="str">
        <f>IFERROR(VLOOKUP(INT((EI$1-10)/3)&amp;".YC",CFR_0!$P:$Q,2,0),"")</f>
        <v/>
      </c>
      <c r="EJ2" s="1" t="str">
        <f>IFERROR(VLOOKUP(INT((EJ$1-10)/3)&amp;".YC",CFR_0!$P:$Q,2,0),"")</f>
        <v/>
      </c>
      <c r="EK2" s="1" t="str">
        <f>IFERROR(VLOOKUP(INT((EK$1-10)/3)&amp;".YC",CFR_0!$P:$Q,2,0),"")</f>
        <v/>
      </c>
      <c r="EL2" s="1" t="str">
        <f>IFERROR(VLOOKUP(INT((EL$1-10)/3)&amp;".YC",CFR_0!$P:$Q,2,0),"")</f>
        <v/>
      </c>
      <c r="EM2" s="1" t="str">
        <f>IFERROR(VLOOKUP(INT((EM$1-10)/3)&amp;".YC",CFR_0!$P:$Q,2,0),"")</f>
        <v/>
      </c>
      <c r="EN2" s="1" t="str">
        <f>IFERROR(VLOOKUP(INT((EN$1-10)/3)&amp;".YC",CFR_0!$P:$Q,2,0),"")</f>
        <v/>
      </c>
      <c r="EO2" s="1" t="str">
        <f>IFERROR(VLOOKUP(INT((EO$1-10)/3)&amp;".YC",CFR_0!$P:$Q,2,0),"")</f>
        <v/>
      </c>
      <c r="EP2" s="1" t="str">
        <f>IFERROR(VLOOKUP(INT((EP$1-10)/3)&amp;".YC",CFR_0!$P:$Q,2,0),"")</f>
        <v/>
      </c>
      <c r="EQ2" s="1" t="str">
        <f>IFERROR(VLOOKUP(INT((EQ$1-10)/3)&amp;".YC",CFR_0!$P:$Q,2,0),"")</f>
        <v/>
      </c>
      <c r="ER2" s="1" t="str">
        <f>IFERROR(VLOOKUP(INT((ER$1-10)/3)&amp;".YC",CFR_0!$P:$Q,2,0),"")</f>
        <v/>
      </c>
      <c r="ES2" s="1" t="str">
        <f>IFERROR(VLOOKUP(INT((ES$1-10)/3)&amp;".YC",CFR_0!$P:$Q,2,0),"")</f>
        <v/>
      </c>
      <c r="ET2" s="1" t="str">
        <f>IFERROR(VLOOKUP(INT((ET$1-10)/3)&amp;".YC",CFR_0!$P:$Q,2,0),"")</f>
        <v/>
      </c>
      <c r="EU2" s="1" t="str">
        <f>IFERROR(VLOOKUP(INT((EU$1-10)/3)&amp;".YC",CFR_0!$P:$Q,2,0),"")</f>
        <v/>
      </c>
      <c r="EV2" s="1" t="str">
        <f>IFERROR(VLOOKUP(INT((EV$1-10)/3)&amp;".YC",CFR_0!$P:$Q,2,0),"")</f>
        <v/>
      </c>
      <c r="EW2" s="1" t="str">
        <f>IFERROR(VLOOKUP(INT((EW$1-10)/3)&amp;".YC",CFR_0!$P:$Q,2,0),"")</f>
        <v/>
      </c>
      <c r="EX2" s="1" t="str">
        <f>IFERROR(VLOOKUP(INT((EX$1-10)/3)&amp;".YC",CFR_0!$P:$Q,2,0),"")</f>
        <v/>
      </c>
      <c r="EY2" s="1" t="str">
        <f>IFERROR(VLOOKUP(INT((EY$1-10)/3)&amp;".YC",CFR_0!$P:$Q,2,0),"")</f>
        <v/>
      </c>
      <c r="EZ2" s="1" t="str">
        <f>IFERROR(VLOOKUP(INT((EZ$1-10)/3)&amp;".YC",CFR_0!$P:$Q,2,0),"")</f>
        <v/>
      </c>
      <c r="FA2" s="1" t="str">
        <f>IFERROR(VLOOKUP(INT((FA$1-10)/3)&amp;".YC",CFR_0!$P:$Q,2,0),"")</f>
        <v/>
      </c>
      <c r="FB2" s="1" t="str">
        <f>IFERROR(VLOOKUP(INT((FB$1-10)/3)&amp;".YC",CFR_0!$P:$Q,2,0),"")</f>
        <v/>
      </c>
      <c r="FC2" s="1" t="str">
        <f>IFERROR(VLOOKUP(INT((FC$1-10)/3)&amp;".YC",CFR_0!$P:$Q,2,0),"")</f>
        <v/>
      </c>
      <c r="FD2" s="1" t="str">
        <f>IFERROR(VLOOKUP(INT((FD$1-10)/3)&amp;".YC",CFR_0!$P:$Q,2,0),"")</f>
        <v/>
      </c>
      <c r="FE2" s="1" t="str">
        <f>IFERROR(VLOOKUP(INT((FE$1-10)/3)&amp;".YC",CFR_0!$P:$Q,2,0),"")</f>
        <v/>
      </c>
      <c r="FF2" s="1" t="str">
        <f>IFERROR(VLOOKUP(INT((FF$1-10)/3)&amp;".YC",CFR_0!$P:$Q,2,0),"")</f>
        <v/>
      </c>
      <c r="FG2" s="1" t="str">
        <f>IFERROR(VLOOKUP(INT((FG$1-10)/3)&amp;".YC",CFR_0!$P:$Q,2,0),"")</f>
        <v/>
      </c>
      <c r="FH2" s="1" t="str">
        <f>IFERROR(VLOOKUP(INT((FH$1-10)/3)&amp;".YC",CFR_0!$P:$Q,2,0),"")</f>
        <v/>
      </c>
      <c r="FI2" s="1" t="str">
        <f>IFERROR(VLOOKUP(INT((FI$1-10)/3)&amp;".YC",CFR_0!$P:$Q,2,0),"")</f>
        <v/>
      </c>
      <c r="FJ2" s="1" t="str">
        <f>IFERROR(VLOOKUP(INT((FJ$1-10)/3)&amp;".YC",CFR_0!$P:$Q,2,0),"")</f>
        <v/>
      </c>
      <c r="FK2" s="1" t="str">
        <f>IFERROR(VLOOKUP(INT((FK$1-10)/3)&amp;".YC",CFR_0!$P:$Q,2,0),"")</f>
        <v/>
      </c>
      <c r="FL2" s="1" t="str">
        <f>IFERROR(VLOOKUP(INT((FL$1-10)/3)&amp;".YC",CFR_0!$P:$Q,2,0),"")</f>
        <v/>
      </c>
      <c r="FM2" s="1" t="str">
        <f>IFERROR(VLOOKUP(INT((FM$1-10)/3)&amp;".YC",CFR_0!$P:$Q,2,0),"")</f>
        <v/>
      </c>
      <c r="FN2" s="1" t="str">
        <f>IFERROR(VLOOKUP(INT((FN$1-10)/3)&amp;".YC",CFR_0!$P:$Q,2,0),"")</f>
        <v/>
      </c>
      <c r="FO2" s="1" t="str">
        <f>IFERROR(VLOOKUP(INT((FO$1-10)/3)&amp;".YC",CFR_0!$P:$Q,2,0),"")</f>
        <v/>
      </c>
      <c r="FP2" s="1" t="str">
        <f>IFERROR(VLOOKUP(INT((FP$1-10)/3)&amp;".YC",CFR_0!$P:$Q,2,0),"")</f>
        <v/>
      </c>
      <c r="FQ2" s="1" t="str">
        <f>IFERROR(VLOOKUP(INT((FQ$1-10)/3)&amp;".YC",CFR_0!$P:$Q,2,0),"")</f>
        <v/>
      </c>
      <c r="FR2" s="1" t="str">
        <f>IFERROR(VLOOKUP(INT((FR$1-10)/3)&amp;".YC",CFR_0!$P:$Q,2,0),"")</f>
        <v/>
      </c>
      <c r="FS2" s="1" t="str">
        <f>IFERROR(VLOOKUP(INT((FS$1-10)/3)&amp;".YC",CFR_0!$P:$Q,2,0),"")</f>
        <v/>
      </c>
      <c r="FT2" s="1" t="str">
        <f>IFERROR(VLOOKUP(INT((FT$1-10)/3)&amp;".YC",CFR_0!$P:$Q,2,0),"")</f>
        <v/>
      </c>
      <c r="FU2" s="1" t="str">
        <f>IFERROR(VLOOKUP(INT((FU$1-10)/3)&amp;".YC",CFR_0!$P:$Q,2,0),"")</f>
        <v/>
      </c>
      <c r="FV2" s="1" t="str">
        <f>IFERROR(VLOOKUP(INT((FV$1-10)/3)&amp;".YC",CFR_0!$P:$Q,2,0),"")</f>
        <v/>
      </c>
      <c r="FW2" s="1" t="str">
        <f>IFERROR(VLOOKUP(INT((FW$1-10)/3)&amp;".YC",CFR_0!$P:$Q,2,0),"")</f>
        <v/>
      </c>
      <c r="FX2" s="1" t="str">
        <f>IFERROR(VLOOKUP(INT((FX$1-10)/3)&amp;".YC",CFR_0!$P:$Q,2,0),"")</f>
        <v/>
      </c>
      <c r="FY2" s="1" t="str">
        <f>IFERROR(VLOOKUP(INT((FY$1-10)/3)&amp;".YC",CFR_0!$P:$Q,2,0),"")</f>
        <v/>
      </c>
      <c r="FZ2" s="1" t="str">
        <f>IFERROR(VLOOKUP(INT((FZ$1-10)/3)&amp;".YC",CFR_0!$P:$Q,2,0),"")</f>
        <v/>
      </c>
      <c r="GA2" s="1" t="str">
        <f>IFERROR(VLOOKUP(INT((GA$1-10)/3)&amp;".YC",CFR_0!$P:$Q,2,0),"")</f>
        <v/>
      </c>
      <c r="GB2" s="1" t="str">
        <f>IFERROR(VLOOKUP(INT((GB$1-10)/3)&amp;".YC",CFR_0!$P:$Q,2,0),"")</f>
        <v/>
      </c>
      <c r="GC2" s="1" t="str">
        <f>IFERROR(VLOOKUP(INT((GC$1-10)/3)&amp;".YC",CFR_0!$P:$Q,2,0),"")</f>
        <v/>
      </c>
      <c r="GD2" s="1" t="str">
        <f>IFERROR(VLOOKUP(INT((GD$1-10)/3)&amp;".YC",CFR_0!$P:$Q,2,0),"")</f>
        <v/>
      </c>
      <c r="GE2" s="1" t="str">
        <f>IFERROR(VLOOKUP(INT((GE$1-10)/3)&amp;".YC",CFR_0!$P:$Q,2,0),"")</f>
        <v/>
      </c>
      <c r="GF2" s="1" t="str">
        <f>IFERROR(VLOOKUP(INT((GF$1-10)/3)&amp;".YC",CFR_0!$P:$Q,2,0),"")</f>
        <v/>
      </c>
      <c r="GG2" s="1" t="str">
        <f>IFERROR(VLOOKUP(INT((GG$1-10)/3)&amp;".YC",CFR_0!$P:$Q,2,0),"")</f>
        <v/>
      </c>
      <c r="GH2" s="1" t="str">
        <f>IFERROR(VLOOKUP(INT((GH$1-10)/3)&amp;".YC",CFR_0!$P:$Q,2,0),"")</f>
        <v/>
      </c>
      <c r="GI2" s="1" t="str">
        <f>IFERROR(VLOOKUP(INT((GI$1-10)/3)&amp;".YC",CFR_0!$P:$Q,2,0),"")</f>
        <v/>
      </c>
      <c r="GJ2" s="1" t="str">
        <f>IFERROR(VLOOKUP(INT((GJ$1-10)/3)&amp;".YC",CFR_0!$P:$Q,2,0),"")</f>
        <v/>
      </c>
      <c r="GK2" s="1" t="str">
        <f>IFERROR(VLOOKUP(INT((GK$1-10)/3)&amp;".YC",CFR_0!$P:$Q,2,0),"")</f>
        <v/>
      </c>
      <c r="GL2" s="1" t="str">
        <f>IFERROR(VLOOKUP(INT((GL$1-10)/3)&amp;".YC",CFR_0!$P:$Q,2,0),"")</f>
        <v/>
      </c>
      <c r="GM2" s="1" t="str">
        <f>IFERROR(VLOOKUP(INT((GM$1-10)/3)&amp;".YC",CFR_0!$P:$Q,2,0),"")</f>
        <v/>
      </c>
      <c r="GN2" s="1" t="str">
        <f>IFERROR(VLOOKUP(INT((GN$1-10)/3)&amp;".YC",CFR_0!$P:$Q,2,0),"")</f>
        <v/>
      </c>
      <c r="GO2" s="1" t="str">
        <f>IFERROR(VLOOKUP(INT((GO$1-10)/3)&amp;".YC",CFR_0!$P:$Q,2,0),"")</f>
        <v/>
      </c>
      <c r="GP2" s="1" t="str">
        <f>IFERROR(VLOOKUP(INT((GP$1-10)/3)&amp;".YC",CFR_0!$P:$Q,2,0),"")</f>
        <v/>
      </c>
      <c r="GQ2" s="1" t="str">
        <f>IFERROR(VLOOKUP(INT((GQ$1-10)/3)&amp;".YC",CFR_0!$P:$Q,2,0),"")</f>
        <v/>
      </c>
      <c r="GR2" s="1" t="str">
        <f>IFERROR(VLOOKUP(INT((GR$1-10)/3)&amp;".YC",CFR_0!$P:$Q,2,0),"")</f>
        <v/>
      </c>
      <c r="GS2" s="1" t="str">
        <f>IFERROR(VLOOKUP(INT((GS$1-10)/3)&amp;".YC",CFR_0!$P:$Q,2,0),"")</f>
        <v/>
      </c>
      <c r="GT2" s="1" t="str">
        <f>IFERROR(VLOOKUP(INT((GT$1-10)/3)&amp;".YC",CFR_0!$P:$Q,2,0),"")</f>
        <v/>
      </c>
      <c r="GU2" s="1" t="str">
        <f>IFERROR(VLOOKUP(INT((GU$1-10)/3)&amp;".YC",CFR_0!$P:$Q,2,0),"")</f>
        <v/>
      </c>
      <c r="GV2" s="1" t="str">
        <f>IFERROR(VLOOKUP(INT((GV$1-10)/3)&amp;".YC",CFR_0!$P:$Q,2,0),"")</f>
        <v/>
      </c>
      <c r="GW2" s="1" t="str">
        <f>IFERROR(VLOOKUP(INT((GW$1-10)/3)&amp;".YC",CFR_0!$P:$Q,2,0),"")</f>
        <v/>
      </c>
      <c r="GX2" s="1" t="str">
        <f>IFERROR(VLOOKUP(INT((GX$1-10)/3)&amp;".YC",CFR_0!$P:$Q,2,0),"")</f>
        <v/>
      </c>
      <c r="GY2" s="1" t="str">
        <f>IFERROR(VLOOKUP(INT((GY$1-10)/3)&amp;".YC",CFR_0!$P:$Q,2,0),"")</f>
        <v/>
      </c>
      <c r="GZ2" s="1" t="str">
        <f>IFERROR(VLOOKUP(INT((GZ$1-10)/3)&amp;".YC",CFR_0!$P:$Q,2,0),"")</f>
        <v/>
      </c>
      <c r="HA2" s="1" t="str">
        <f>IFERROR(VLOOKUP(INT((HA$1-10)/3)&amp;".YC",CFR_0!$P:$Q,2,0),"")</f>
        <v/>
      </c>
      <c r="HB2" s="1" t="str">
        <f>IFERROR(VLOOKUP(INT((HB$1-10)/3)&amp;".YC",CFR_0!$P:$Q,2,0),"")</f>
        <v/>
      </c>
      <c r="HC2" s="1" t="str">
        <f>IFERROR(VLOOKUP(INT((HC$1-10)/3)&amp;".YC",CFR_0!$P:$Q,2,0),"")</f>
        <v/>
      </c>
      <c r="HD2" s="1" t="str">
        <f>IFERROR(VLOOKUP(INT((HD$1-10)/3)&amp;".YC",CFR_0!$P:$Q,2,0),"")</f>
        <v/>
      </c>
      <c r="HE2" s="1" t="str">
        <f>IFERROR(VLOOKUP(INT((HE$1-10)/3)&amp;".YC",CFR_0!$P:$Q,2,0),"")</f>
        <v/>
      </c>
      <c r="HF2" s="1" t="str">
        <f>IFERROR(VLOOKUP(INT((HF$1-10)/3)&amp;".YC",CFR_0!$P:$Q,2,0),"")</f>
        <v/>
      </c>
      <c r="HG2" s="1" t="str">
        <f>IFERROR(VLOOKUP(INT((HG$1-10)/3)&amp;".YC",CFR_0!$P:$Q,2,0),"")</f>
        <v/>
      </c>
      <c r="HH2" s="1" t="str">
        <f>IFERROR(VLOOKUP(INT((HH$1-10)/3)&amp;".YC",CFR_0!$P:$Q,2,0),"")</f>
        <v/>
      </c>
      <c r="HI2" s="1" t="str">
        <f>IFERROR(VLOOKUP(INT((HI$1-10)/3)&amp;".YC",CFR_0!$P:$Q,2,0),"")</f>
        <v/>
      </c>
      <c r="HJ2" s="1" t="str">
        <f>IFERROR(VLOOKUP(INT((HJ$1-10)/3)&amp;".YC",CFR_0!$P:$Q,2,0),"")</f>
        <v/>
      </c>
      <c r="HK2" s="1" t="str">
        <f>IFERROR(VLOOKUP(INT((HK$1-10)/3)&amp;".YC",CFR_0!$P:$Q,2,0),"")</f>
        <v/>
      </c>
      <c r="HL2" s="1" t="str">
        <f>IFERROR(VLOOKUP(INT((HL$1-10)/3)&amp;".YC",CFR_0!$P:$Q,2,0),"")</f>
        <v/>
      </c>
      <c r="HM2" s="1" t="str">
        <f>IFERROR(VLOOKUP(INT((HM$1-10)/3)&amp;".YC",CFR_0!$P:$Q,2,0),"")</f>
        <v/>
      </c>
      <c r="HN2" s="1" t="str">
        <f>IFERROR(VLOOKUP(INT((HN$1-10)/3)&amp;".YC",CFR_0!$P:$Q,2,0),"")</f>
        <v/>
      </c>
      <c r="HO2" s="1" t="str">
        <f>IFERROR(VLOOKUP(INT((HO$1-10)/3)&amp;".YC",CFR_0!$P:$Q,2,0),"")</f>
        <v/>
      </c>
      <c r="HP2" s="1" t="str">
        <f>IFERROR(VLOOKUP(INT((HP$1-10)/3)&amp;".YC",CFR_0!$P:$Q,2,0),"")</f>
        <v/>
      </c>
      <c r="HQ2" s="1" t="str">
        <f>IFERROR(VLOOKUP(INT((HQ$1-10)/3)&amp;".YC",CFR_0!$P:$Q,2,0),"")</f>
        <v/>
      </c>
    </row>
    <row r="3" spans="1:225" ht="14.4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</row>
    <row r="4" spans="1:225" ht="15" customHeight="1" x14ac:dyDescent="0.3">
      <c r="A4" s="131" t="s">
        <v>410</v>
      </c>
      <c r="B4" s="132"/>
      <c r="C4" s="430" t="str">
        <f>+IF(CFR_1!C4="","",CFR_1!C4)</f>
        <v/>
      </c>
      <c r="D4" s="431"/>
      <c r="E4" s="380" t="s">
        <v>428</v>
      </c>
      <c r="F4" s="381"/>
      <c r="G4" s="377" t="str">
        <f>+IF(CFR_0!G4="","",CFR_0!G4)</f>
        <v/>
      </c>
      <c r="H4" s="382"/>
      <c r="I4" s="85"/>
      <c r="J4" s="66"/>
      <c r="K4" s="67"/>
      <c r="L4" s="67"/>
      <c r="M4" s="67"/>
      <c r="N4" s="68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</row>
    <row r="5" spans="1:225" ht="15.75" customHeight="1" thickBot="1" x14ac:dyDescent="0.35">
      <c r="A5" s="133" t="s">
        <v>2</v>
      </c>
      <c r="B5" s="134"/>
      <c r="C5" s="427" t="str">
        <f>+IF(CFR_1!C5="","",IF(LEFT(CFR_1!C5,5) = "C1010", CFR_1!C6,CFR_1!C5))</f>
        <v/>
      </c>
      <c r="D5" s="428"/>
      <c r="E5" s="428"/>
      <c r="F5" s="428"/>
      <c r="G5" s="428"/>
      <c r="H5" s="429"/>
      <c r="I5" s="85"/>
      <c r="J5" s="424" t="s">
        <v>188</v>
      </c>
      <c r="K5" s="425"/>
      <c r="L5" s="425"/>
      <c r="M5" s="425"/>
      <c r="N5" s="426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</row>
    <row r="6" spans="1:225" ht="15.75" customHeight="1" thickBot="1" x14ac:dyDescent="0.35">
      <c r="A6" s="133" t="s">
        <v>257</v>
      </c>
      <c r="B6" s="151"/>
      <c r="C6" s="428"/>
      <c r="D6" s="428"/>
      <c r="E6" s="428"/>
      <c r="F6" s="428"/>
      <c r="G6" s="428"/>
      <c r="H6" s="429"/>
      <c r="I6" s="82"/>
      <c r="J6" s="362" t="s">
        <v>189</v>
      </c>
      <c r="K6" s="363"/>
      <c r="L6" s="363"/>
      <c r="M6" s="363"/>
      <c r="N6" s="364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</row>
    <row r="7" spans="1:225" ht="15" customHeight="1" x14ac:dyDescent="0.3">
      <c r="A7" s="45" t="s">
        <v>0</v>
      </c>
      <c r="B7" s="34"/>
      <c r="C7" s="34"/>
      <c r="D7" s="34"/>
      <c r="E7" s="34"/>
      <c r="F7" s="34"/>
      <c r="G7" s="43" t="s">
        <v>1</v>
      </c>
      <c r="H7" s="36"/>
      <c r="I7" s="86"/>
      <c r="J7" s="69"/>
      <c r="K7" s="70"/>
      <c r="L7" s="70"/>
      <c r="M7" s="70"/>
      <c r="N7" s="71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</row>
    <row r="8" spans="1:225" ht="15" customHeight="1" x14ac:dyDescent="0.3">
      <c r="A8" s="419" t="s">
        <v>180</v>
      </c>
      <c r="B8" s="420"/>
      <c r="C8" s="421" t="s">
        <v>182</v>
      </c>
      <c r="D8" s="422"/>
      <c r="E8" s="422"/>
      <c r="F8" s="422"/>
      <c r="G8" s="37" t="s">
        <v>114</v>
      </c>
      <c r="H8" s="38" t="s">
        <v>115</v>
      </c>
      <c r="I8" s="85"/>
      <c r="J8" s="72" t="s">
        <v>205</v>
      </c>
      <c r="K8" s="70"/>
      <c r="L8" s="70"/>
      <c r="M8" s="73"/>
      <c r="N8" s="71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</row>
    <row r="9" spans="1:225" ht="15" customHeight="1" x14ac:dyDescent="0.3">
      <c r="A9" s="368" t="s">
        <v>181</v>
      </c>
      <c r="B9" s="369"/>
      <c r="C9" s="41" t="s">
        <v>183</v>
      </c>
      <c r="D9" s="41" t="s">
        <v>184</v>
      </c>
      <c r="E9" s="41" t="s">
        <v>422</v>
      </c>
      <c r="F9" s="336"/>
      <c r="G9" s="118" t="s">
        <v>211</v>
      </c>
      <c r="H9" s="119" t="s">
        <v>211</v>
      </c>
      <c r="I9" s="87"/>
      <c r="J9" s="72" t="s">
        <v>206</v>
      </c>
      <c r="K9" s="70"/>
      <c r="L9" s="70"/>
      <c r="M9" s="73"/>
      <c r="N9" s="71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</row>
    <row r="10" spans="1:225" ht="15.75" customHeight="1" thickBot="1" x14ac:dyDescent="0.35">
      <c r="A10" s="370" t="str">
        <f>IF(CFR_1!A$10="","", CFR_1!A$10)</f>
        <v/>
      </c>
      <c r="B10" s="371"/>
      <c r="C10" s="322" t="str">
        <f>IF(CFR_0!C$10="","",CFR_0!C$10)</f>
        <v/>
      </c>
      <c r="D10" s="322" t="str">
        <f>IF(CFR_0!D$10="","",CFR_0!D$10)</f>
        <v/>
      </c>
      <c r="E10" s="322" t="str">
        <f>IF(CFR_0!E$10="","",CFR_0!E$10)</f>
        <v/>
      </c>
      <c r="F10" s="337"/>
      <c r="G10" s="152" t="str">
        <f>IF(CFR_1!G$10="","", CFR_1!G$10)</f>
        <v/>
      </c>
      <c r="H10" s="153" t="str">
        <f>IF(CFR_1!H$10="","", CFR_1!H$10)</f>
        <v/>
      </c>
      <c r="I10" s="87"/>
      <c r="J10" s="74" t="s">
        <v>314</v>
      </c>
      <c r="K10" s="75"/>
      <c r="L10" s="75"/>
      <c r="M10" s="76"/>
      <c r="N10" s="77" t="s">
        <v>195</v>
      </c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</row>
    <row r="11" spans="1:225" s="82" customFormat="1" ht="14.4" thickBot="1" x14ac:dyDescent="0.35">
      <c r="B11" s="110"/>
      <c r="C11" s="110"/>
      <c r="D11" s="67"/>
      <c r="E11" s="67"/>
      <c r="F11" s="67"/>
      <c r="G11" s="67"/>
    </row>
    <row r="12" spans="1:225" x14ac:dyDescent="0.3">
      <c r="A12" s="305" t="s">
        <v>177</v>
      </c>
      <c r="B12" s="306"/>
      <c r="C12" s="306"/>
      <c r="D12" s="306"/>
      <c r="E12" s="306"/>
      <c r="F12" s="306"/>
      <c r="G12" s="306"/>
      <c r="H12" s="307"/>
      <c r="I12" s="306"/>
      <c r="J12" s="306"/>
      <c r="K12" s="306"/>
      <c r="L12" s="306"/>
      <c r="M12" s="306"/>
      <c r="N12" s="306"/>
      <c r="O12" s="308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</row>
    <row r="13" spans="1:225" x14ac:dyDescent="0.3">
      <c r="A13" s="192" t="s">
        <v>203</v>
      </c>
      <c r="B13" s="70"/>
      <c r="C13" s="70"/>
      <c r="D13" s="70"/>
      <c r="E13" s="70"/>
      <c r="F13" s="70"/>
      <c r="G13" s="70"/>
      <c r="H13" s="85"/>
      <c r="I13" s="70"/>
      <c r="J13" s="70"/>
      <c r="K13" s="70"/>
      <c r="L13" s="70"/>
      <c r="M13" s="70"/>
      <c r="N13" s="70"/>
      <c r="O13" s="309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</row>
    <row r="14" spans="1:225" x14ac:dyDescent="0.3">
      <c r="A14" s="310" t="s">
        <v>204</v>
      </c>
      <c r="B14" s="70"/>
      <c r="C14" s="70"/>
      <c r="D14" s="70"/>
      <c r="E14" s="70"/>
      <c r="F14" s="70"/>
      <c r="G14" s="70"/>
      <c r="H14" s="85"/>
      <c r="I14" s="70"/>
      <c r="J14" s="70"/>
      <c r="K14" s="70"/>
      <c r="L14" s="70"/>
      <c r="M14" s="70"/>
      <c r="N14" s="75"/>
      <c r="O14" s="311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</row>
    <row r="15" spans="1:225" ht="12.75" customHeight="1" x14ac:dyDescent="0.3">
      <c r="A15" s="312"/>
      <c r="B15" s="99" t="s">
        <v>414</v>
      </c>
      <c r="C15" s="100"/>
      <c r="D15" s="100"/>
      <c r="E15" s="100"/>
      <c r="F15" s="100"/>
      <c r="G15" s="100"/>
      <c r="H15" s="101"/>
      <c r="I15" s="100"/>
      <c r="J15" s="100"/>
      <c r="K15" s="100"/>
      <c r="L15" s="100"/>
      <c r="M15" s="102"/>
      <c r="N15" s="469"/>
      <c r="O15" s="470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</row>
    <row r="16" spans="1:225" ht="15.75" customHeight="1" thickBot="1" x14ac:dyDescent="0.35">
      <c r="A16" s="313"/>
      <c r="B16" s="57" t="s">
        <v>142</v>
      </c>
      <c r="C16" s="58"/>
      <c r="D16" s="58"/>
      <c r="E16" s="58"/>
      <c r="F16" s="58"/>
      <c r="G16" s="58"/>
      <c r="H16" s="103"/>
      <c r="I16" s="58"/>
      <c r="J16" s="58"/>
      <c r="K16" s="58"/>
      <c r="L16" s="58"/>
      <c r="M16" s="59"/>
      <c r="N16" s="471"/>
      <c r="O16" s="47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</row>
    <row r="17" spans="1:225" x14ac:dyDescent="0.3">
      <c r="A17" s="468" t="s">
        <v>150</v>
      </c>
      <c r="B17" s="93" t="s">
        <v>4</v>
      </c>
      <c r="C17" s="94"/>
      <c r="D17" s="94"/>
      <c r="E17" s="98"/>
      <c r="F17" s="98"/>
      <c r="G17" s="98"/>
      <c r="H17" s="98"/>
      <c r="I17" s="306" t="s">
        <v>391</v>
      </c>
      <c r="J17" s="354"/>
      <c r="K17" s="352"/>
      <c r="L17" s="358"/>
      <c r="M17" s="457" t="str">
        <f>+IF(N2="","",J17+1)</f>
        <v/>
      </c>
      <c r="N17" s="458"/>
      <c r="O17" s="459"/>
      <c r="P17" s="449" t="str">
        <f>+IF(Q2="","",M17+1)</f>
        <v/>
      </c>
      <c r="Q17" s="450"/>
      <c r="R17" s="451"/>
      <c r="S17" s="449" t="str">
        <f>+IF(T2="","",P17+1)</f>
        <v/>
      </c>
      <c r="T17" s="450"/>
      <c r="U17" s="451"/>
      <c r="V17" s="449" t="str">
        <f>+IF(W2="","",S17+1)</f>
        <v/>
      </c>
      <c r="W17" s="450"/>
      <c r="X17" s="451"/>
      <c r="Y17" s="449" t="str">
        <f>+IF(Z2="","",V17+1)</f>
        <v/>
      </c>
      <c r="Z17" s="450"/>
      <c r="AA17" s="451"/>
      <c r="AB17" s="449" t="str">
        <f>+IF(AC2="","",Y17+1)</f>
        <v/>
      </c>
      <c r="AC17" s="450"/>
      <c r="AD17" s="451"/>
      <c r="AE17" s="449" t="str">
        <f>+IF(AF2="","",AB17+1)</f>
        <v/>
      </c>
      <c r="AF17" s="450"/>
      <c r="AG17" s="451"/>
      <c r="AH17" s="449" t="str">
        <f>+IF(AI2="","",AE17+1)</f>
        <v/>
      </c>
      <c r="AI17" s="450"/>
      <c r="AJ17" s="451"/>
      <c r="AK17" s="449" t="str">
        <f>+IF(AL2="","",AH17+1)</f>
        <v/>
      </c>
      <c r="AL17" s="450"/>
      <c r="AM17" s="451"/>
      <c r="AN17" s="449" t="str">
        <f>+IF(AO2="","",AK17+1)</f>
        <v/>
      </c>
      <c r="AO17" s="450"/>
      <c r="AP17" s="451"/>
      <c r="AQ17" s="449" t="str">
        <f>+IF(AR2="","",AN17+1)</f>
        <v/>
      </c>
      <c r="AR17" s="450"/>
      <c r="AS17" s="451"/>
      <c r="AT17" s="449" t="str">
        <f>+IF(AU2="","",AQ17+1)</f>
        <v/>
      </c>
      <c r="AU17" s="450"/>
      <c r="AV17" s="451"/>
      <c r="AW17" s="449" t="str">
        <f>+IF(AX2="","",AT17+1)</f>
        <v/>
      </c>
      <c r="AX17" s="450"/>
      <c r="AY17" s="451"/>
      <c r="AZ17" s="449" t="str">
        <f>+IF(BA2="","",AW17+1)</f>
        <v/>
      </c>
      <c r="BA17" s="450"/>
      <c r="BB17" s="451"/>
      <c r="BC17" s="449" t="str">
        <f>+IF(BD2="","",AZ17+1)</f>
        <v/>
      </c>
      <c r="BD17" s="450"/>
      <c r="BE17" s="451"/>
      <c r="BF17" s="449" t="str">
        <f>+IF(BG2="","",BC17+1)</f>
        <v/>
      </c>
      <c r="BG17" s="450"/>
      <c r="BH17" s="451"/>
      <c r="BI17" s="449" t="str">
        <f>+IF(BJ2="","",BF17+1)</f>
        <v/>
      </c>
      <c r="BJ17" s="450"/>
      <c r="BK17" s="451"/>
      <c r="BL17" s="449" t="str">
        <f>+IF(BM2="","",BI17+1)</f>
        <v/>
      </c>
      <c r="BM17" s="450"/>
      <c r="BN17" s="451"/>
      <c r="BO17" s="449" t="str">
        <f>+IF(BP2="","",BL17+1)</f>
        <v/>
      </c>
      <c r="BP17" s="450"/>
      <c r="BQ17" s="451"/>
      <c r="BR17" s="449" t="str">
        <f>+IF(BS2="","",BO17+1)</f>
        <v/>
      </c>
      <c r="BS17" s="450"/>
      <c r="BT17" s="451"/>
      <c r="BU17" s="449" t="str">
        <f>+IF(BV2="","",BR17+1)</f>
        <v/>
      </c>
      <c r="BV17" s="450"/>
      <c r="BW17" s="451"/>
      <c r="BX17" s="449" t="str">
        <f>+IF(BY2="","",BU17+1)</f>
        <v/>
      </c>
      <c r="BY17" s="450"/>
      <c r="BZ17" s="451"/>
      <c r="CA17" s="449" t="str">
        <f>+IF(CB2="","",BX17+1)</f>
        <v/>
      </c>
      <c r="CB17" s="450"/>
      <c r="CC17" s="451"/>
      <c r="CD17" s="449" t="str">
        <f>+IF(CE2="","",CA17+1)</f>
        <v/>
      </c>
      <c r="CE17" s="450"/>
      <c r="CF17" s="451"/>
      <c r="CG17" s="449" t="str">
        <f>+IF(CH2="","",CD17+1)</f>
        <v/>
      </c>
      <c r="CH17" s="450"/>
      <c r="CI17" s="451"/>
      <c r="CJ17" s="449" t="str">
        <f>+IF(CK2="","",CG17+1)</f>
        <v/>
      </c>
      <c r="CK17" s="450"/>
      <c r="CL17" s="451"/>
      <c r="CM17" s="449" t="str">
        <f>+IF(CN2="","",CJ17+1)</f>
        <v/>
      </c>
      <c r="CN17" s="450"/>
      <c r="CO17" s="451"/>
      <c r="CP17" s="449" t="str">
        <f>+IF(CQ2="","",CM17+1)</f>
        <v/>
      </c>
      <c r="CQ17" s="450"/>
      <c r="CR17" s="451"/>
      <c r="CS17" s="449" t="str">
        <f>+IF(CT2="","",CP17+1)</f>
        <v/>
      </c>
      <c r="CT17" s="450"/>
      <c r="CU17" s="451"/>
      <c r="CV17" s="449" t="str">
        <f>+IF(CW2="","",CS17+1)</f>
        <v/>
      </c>
      <c r="CW17" s="450"/>
      <c r="CX17" s="451"/>
      <c r="CY17" s="449" t="str">
        <f>+IF(CZ2="","",CV17+1)</f>
        <v/>
      </c>
      <c r="CZ17" s="450"/>
      <c r="DA17" s="451"/>
      <c r="DB17" s="449" t="str">
        <f>+IF(DC2="","",CY17+1)</f>
        <v/>
      </c>
      <c r="DC17" s="450"/>
      <c r="DD17" s="451"/>
      <c r="DE17" s="449" t="str">
        <f>+IF(DF2="","",DB17+1)</f>
        <v/>
      </c>
      <c r="DF17" s="450"/>
      <c r="DG17" s="451"/>
      <c r="DH17" s="449" t="str">
        <f>+IF(DI2="","",DE17+1)</f>
        <v/>
      </c>
      <c r="DI17" s="450"/>
      <c r="DJ17" s="451"/>
      <c r="DK17" s="449" t="str">
        <f>+IF(DL2="","",DH17+1)</f>
        <v/>
      </c>
      <c r="DL17" s="450"/>
      <c r="DM17" s="451"/>
      <c r="DN17" s="449" t="str">
        <f>+IF(DO2="","",DK17+1)</f>
        <v/>
      </c>
      <c r="DO17" s="450"/>
      <c r="DP17" s="451"/>
      <c r="DQ17" s="449" t="str">
        <f>+IF(DR2="","",DN17+1)</f>
        <v/>
      </c>
      <c r="DR17" s="450"/>
      <c r="DS17" s="451"/>
      <c r="DT17" s="449" t="str">
        <f>+IF(DU2="","",DQ17+1)</f>
        <v/>
      </c>
      <c r="DU17" s="450"/>
      <c r="DV17" s="451"/>
      <c r="DW17" s="449" t="str">
        <f>+IF(DX2="","",DT17+1)</f>
        <v/>
      </c>
      <c r="DX17" s="450"/>
      <c r="DY17" s="451"/>
      <c r="DZ17" s="449" t="str">
        <f>+IF(EA2="","",DW17+1)</f>
        <v/>
      </c>
      <c r="EA17" s="450"/>
      <c r="EB17" s="451"/>
      <c r="EC17" s="449" t="str">
        <f>+IF(ED2="","",DZ17+1)</f>
        <v/>
      </c>
      <c r="ED17" s="450"/>
      <c r="EE17" s="451"/>
      <c r="EF17" s="449" t="str">
        <f>+IF(EG2="","",EC17+1)</f>
        <v/>
      </c>
      <c r="EG17" s="450"/>
      <c r="EH17" s="451"/>
      <c r="EI17" s="449" t="str">
        <f>+IF(EJ2="","",EF17+1)</f>
        <v/>
      </c>
      <c r="EJ17" s="450"/>
      <c r="EK17" s="451"/>
      <c r="EL17" s="449" t="str">
        <f>+IF(EM2="","",EI17+1)</f>
        <v/>
      </c>
      <c r="EM17" s="450"/>
      <c r="EN17" s="451"/>
      <c r="EO17" s="449" t="str">
        <f>+IF(EP2="","",EL17+1)</f>
        <v/>
      </c>
      <c r="EP17" s="450"/>
      <c r="EQ17" s="451"/>
      <c r="ER17" s="449" t="str">
        <f>+IF(ES2="","",EO17+1)</f>
        <v/>
      </c>
      <c r="ES17" s="450"/>
      <c r="ET17" s="451"/>
      <c r="EU17" s="449" t="str">
        <f>+IF(EV2="","",ER17+1)</f>
        <v/>
      </c>
      <c r="EV17" s="450"/>
      <c r="EW17" s="451"/>
      <c r="EX17" s="449" t="str">
        <f>+IF(EY2="","",EU17+1)</f>
        <v/>
      </c>
      <c r="EY17" s="450"/>
      <c r="EZ17" s="451"/>
      <c r="FA17" s="449" t="str">
        <f>+IF(FB2="","",EX17+1)</f>
        <v/>
      </c>
      <c r="FB17" s="450"/>
      <c r="FC17" s="451"/>
      <c r="FD17" s="449" t="str">
        <f>+IF(FE2="","",FA17+1)</f>
        <v/>
      </c>
      <c r="FE17" s="450"/>
      <c r="FF17" s="451"/>
      <c r="FG17" s="449" t="str">
        <f>+IF(FH2="","",FD17+1)</f>
        <v/>
      </c>
      <c r="FH17" s="450"/>
      <c r="FI17" s="451"/>
      <c r="FJ17" s="449" t="str">
        <f>+IF(FK2="","",FG17+1)</f>
        <v/>
      </c>
      <c r="FK17" s="450"/>
      <c r="FL17" s="451"/>
      <c r="FM17" s="449" t="str">
        <f>+IF(FN2="","",FJ17+1)</f>
        <v/>
      </c>
      <c r="FN17" s="450"/>
      <c r="FO17" s="451"/>
      <c r="FP17" s="449" t="str">
        <f>+IF(FQ2="","",FM17+1)</f>
        <v/>
      </c>
      <c r="FQ17" s="450"/>
      <c r="FR17" s="451"/>
      <c r="FS17" s="449" t="str">
        <f>+IF(FT2="","",FP17+1)</f>
        <v/>
      </c>
      <c r="FT17" s="450"/>
      <c r="FU17" s="451"/>
      <c r="FV17" s="449" t="str">
        <f>+IF(FW2="","",FS17+1)</f>
        <v/>
      </c>
      <c r="FW17" s="450"/>
      <c r="FX17" s="451"/>
      <c r="FY17" s="449" t="str">
        <f>+IF(FZ2="","",FV17+1)</f>
        <v/>
      </c>
      <c r="FZ17" s="450"/>
      <c r="GA17" s="451"/>
      <c r="GB17" s="449" t="str">
        <f>+IF(GC2="","",FY17+1)</f>
        <v/>
      </c>
      <c r="GC17" s="450"/>
      <c r="GD17" s="451"/>
      <c r="GE17" s="449" t="str">
        <f>+IF(GF2="","",GB17+1)</f>
        <v/>
      </c>
      <c r="GF17" s="450"/>
      <c r="GG17" s="451"/>
      <c r="GH17" s="449" t="str">
        <f>+IF(GI2="","",GE17+1)</f>
        <v/>
      </c>
      <c r="GI17" s="450"/>
      <c r="GJ17" s="451"/>
      <c r="GK17" s="449" t="str">
        <f>+IF(GL2="","",GH17+1)</f>
        <v/>
      </c>
      <c r="GL17" s="450"/>
      <c r="GM17" s="451"/>
      <c r="GN17" s="449" t="str">
        <f>+IF(GO2="","",GK17+1)</f>
        <v/>
      </c>
      <c r="GO17" s="450"/>
      <c r="GP17" s="451"/>
      <c r="GQ17" s="449" t="str">
        <f>+IF(GR2="","",GN17+1)</f>
        <v/>
      </c>
      <c r="GR17" s="450"/>
      <c r="GS17" s="451"/>
      <c r="GT17" s="449" t="str">
        <f>+IF(GU2="","",GQ17+1)</f>
        <v/>
      </c>
      <c r="GU17" s="450"/>
      <c r="GV17" s="451"/>
      <c r="GW17" s="449" t="str">
        <f>+IF(GX2="","",GT17+1)</f>
        <v/>
      </c>
      <c r="GX17" s="450"/>
      <c r="GY17" s="451"/>
      <c r="GZ17" s="449" t="str">
        <f>+IF(HA2="","",GW17+1)</f>
        <v/>
      </c>
      <c r="HA17" s="450"/>
      <c r="HB17" s="451"/>
      <c r="HC17" s="449" t="str">
        <f>+IF(HD2="","",GZ17+1)</f>
        <v/>
      </c>
      <c r="HD17" s="450"/>
      <c r="HE17" s="451"/>
      <c r="HF17" s="449" t="str">
        <f>+IF(HG2="","",HC17+1)</f>
        <v/>
      </c>
      <c r="HG17" s="450"/>
      <c r="HH17" s="451"/>
      <c r="HI17" s="449" t="str">
        <f>+IF(HJ2="","",HF17+1)</f>
        <v/>
      </c>
      <c r="HJ17" s="450"/>
      <c r="HK17" s="451"/>
      <c r="HL17" s="449" t="str">
        <f>+IF(HM2="","",HI17+1)</f>
        <v/>
      </c>
      <c r="HM17" s="450"/>
      <c r="HN17" s="451"/>
      <c r="HO17" s="449" t="str">
        <f>+IF(HP2="","",HL17+1)</f>
        <v/>
      </c>
      <c r="HP17" s="450"/>
      <c r="HQ17" s="451"/>
    </row>
    <row r="18" spans="1:225" x14ac:dyDescent="0.3">
      <c r="A18" s="468"/>
      <c r="B18" s="95" t="s">
        <v>7</v>
      </c>
      <c r="C18" s="94"/>
      <c r="D18" s="94"/>
      <c r="E18" s="94"/>
      <c r="F18" s="94"/>
      <c r="G18" s="94"/>
      <c r="H18" s="94"/>
      <c r="I18" s="70">
        <f>ROW(CFR_1!$A$16)</f>
        <v>16</v>
      </c>
      <c r="J18" s="355"/>
      <c r="K18" s="353"/>
      <c r="L18" s="344"/>
      <c r="M18" s="368" t="str">
        <f ca="1">IF(M$2="","",INDIRECT(ADDRESS($I18,COLUMN(CFR_1!$J$1)+M$17-1,,,"CFR_1"))) &amp; ""</f>
        <v/>
      </c>
      <c r="N18" s="452"/>
      <c r="O18" s="453"/>
      <c r="P18" s="368" t="str">
        <f ca="1">IF(P$2="","",INDIRECT(ADDRESS($I18,COLUMN(CFR_1!$J$1)+P$17-1,,,"CFR_1"))) &amp; ""</f>
        <v/>
      </c>
      <c r="Q18" s="452"/>
      <c r="R18" s="453"/>
      <c r="S18" s="368" t="str">
        <f ca="1">IF(S$2="","",INDIRECT(ADDRESS($I18,COLUMN(CFR_1!$J$1)+S$17-1,,,"CFR_1"))) &amp; ""</f>
        <v/>
      </c>
      <c r="T18" s="452"/>
      <c r="U18" s="453"/>
      <c r="V18" s="368" t="str">
        <f ca="1">IF(V$2="","",INDIRECT(ADDRESS($I18,COLUMN(CFR_1!$J$1)+V$17-1,,,"CFR_1"))) &amp; ""</f>
        <v/>
      </c>
      <c r="W18" s="452"/>
      <c r="X18" s="453"/>
      <c r="Y18" s="368" t="str">
        <f ca="1">IF(Y$2="","",INDIRECT(ADDRESS($I18,COLUMN(CFR_1!$J$1)+Y$17-1,,,"CFR_1"))) &amp; ""</f>
        <v/>
      </c>
      <c r="Z18" s="452"/>
      <c r="AA18" s="453"/>
      <c r="AB18" s="368" t="str">
        <f ca="1">IF(AB$2="","",INDIRECT(ADDRESS($I18,COLUMN(CFR_1!$J$1)+AB$17-1,,,"CFR_1"))) &amp; ""</f>
        <v/>
      </c>
      <c r="AC18" s="452"/>
      <c r="AD18" s="453"/>
      <c r="AE18" s="368" t="str">
        <f ca="1">IF(AE$2="","",INDIRECT(ADDRESS($I18,COLUMN(CFR_1!$J$1)+AE$17-1,,,"CFR_1"))) &amp; ""</f>
        <v/>
      </c>
      <c r="AF18" s="452"/>
      <c r="AG18" s="453"/>
      <c r="AH18" s="368" t="str">
        <f ca="1">IF(AH$2="","",INDIRECT(ADDRESS($I18,COLUMN(CFR_1!$J$1)+AH$17-1,,,"CFR_1"))) &amp; ""</f>
        <v/>
      </c>
      <c r="AI18" s="452"/>
      <c r="AJ18" s="453"/>
      <c r="AK18" s="368" t="str">
        <f ca="1">IF(AK$2="","",INDIRECT(ADDRESS($I18,COLUMN(CFR_1!$J$1)+AK$17-1,,,"CFR_1"))) &amp; ""</f>
        <v/>
      </c>
      <c r="AL18" s="452"/>
      <c r="AM18" s="453"/>
      <c r="AN18" s="368" t="str">
        <f ca="1">IF(AN$2="","",INDIRECT(ADDRESS($I18,COLUMN(CFR_1!$J$1)+AN$17-1,,,"CFR_1"))) &amp; ""</f>
        <v/>
      </c>
      <c r="AO18" s="452"/>
      <c r="AP18" s="453"/>
      <c r="AQ18" s="368" t="str">
        <f ca="1">IF(AQ$2="","",INDIRECT(ADDRESS($I18,COLUMN(CFR_1!$J$1)+AQ$17-1,,,"CFR_1"))) &amp; ""</f>
        <v/>
      </c>
      <c r="AR18" s="452"/>
      <c r="AS18" s="453"/>
      <c r="AT18" s="368" t="str">
        <f ca="1">IF(AT$2="","",INDIRECT(ADDRESS($I18,COLUMN(CFR_1!$J$1)+AT$17-1,,,"CFR_1"))) &amp; ""</f>
        <v/>
      </c>
      <c r="AU18" s="452"/>
      <c r="AV18" s="453"/>
      <c r="AW18" s="368" t="str">
        <f ca="1">IF(AW$2="","",INDIRECT(ADDRESS($I18,COLUMN(CFR_1!$J$1)+AW$17-1,,,"CFR_1"))) &amp; ""</f>
        <v/>
      </c>
      <c r="AX18" s="452"/>
      <c r="AY18" s="453"/>
      <c r="AZ18" s="368" t="str">
        <f ca="1">IF(AZ$2="","",INDIRECT(ADDRESS($I18,COLUMN(CFR_1!$J$1)+AZ$17-1,,,"CFR_1"))) &amp; ""</f>
        <v/>
      </c>
      <c r="BA18" s="452"/>
      <c r="BB18" s="453"/>
      <c r="BC18" s="368" t="str">
        <f ca="1">IF(BC$2="","",INDIRECT(ADDRESS($I18,COLUMN(CFR_1!$J$1)+BC$17-1,,,"CFR_1"))) &amp; ""</f>
        <v/>
      </c>
      <c r="BD18" s="452"/>
      <c r="BE18" s="453"/>
      <c r="BF18" s="368" t="str">
        <f ca="1">IF(BF$2="","",INDIRECT(ADDRESS($I18,COLUMN(CFR_1!$J$1)+BF$17-1,,,"CFR_1"))) &amp; ""</f>
        <v/>
      </c>
      <c r="BG18" s="452"/>
      <c r="BH18" s="453"/>
      <c r="BI18" s="368" t="str">
        <f ca="1">IF(BI$2="","",INDIRECT(ADDRESS($I18,COLUMN(CFR_1!$J$1)+BI$17-1,,,"CFR_1"))) &amp; ""</f>
        <v/>
      </c>
      <c r="BJ18" s="452"/>
      <c r="BK18" s="453"/>
      <c r="BL18" s="368" t="str">
        <f ca="1">IF(BL$2="","",INDIRECT(ADDRESS($I18,COLUMN(CFR_1!$J$1)+BL$17-1,,,"CFR_1"))) &amp; ""</f>
        <v/>
      </c>
      <c r="BM18" s="452"/>
      <c r="BN18" s="453"/>
      <c r="BO18" s="368" t="str">
        <f ca="1">IF(BO$2="","",INDIRECT(ADDRESS($I18,COLUMN(CFR_1!$J$1)+BO$17-1,,,"CFR_1"))) &amp; ""</f>
        <v/>
      </c>
      <c r="BP18" s="452"/>
      <c r="BQ18" s="453"/>
      <c r="BR18" s="368" t="str">
        <f ca="1">IF(BR$2="","",INDIRECT(ADDRESS($I18,COLUMN(CFR_1!$J$1)+BR$17-1,,,"CFR_1"))) &amp; ""</f>
        <v/>
      </c>
      <c r="BS18" s="452"/>
      <c r="BT18" s="453"/>
      <c r="BU18" s="368" t="str">
        <f ca="1">IF(BU$2="","",INDIRECT(ADDRESS($I18,COLUMN(CFR_1!$J$1)+BU$17-1,,,"CFR_1"))) &amp; ""</f>
        <v/>
      </c>
      <c r="BV18" s="452"/>
      <c r="BW18" s="453"/>
      <c r="BX18" s="368" t="str">
        <f ca="1">IF(BX$2="","",INDIRECT(ADDRESS($I18,COLUMN(CFR_1!$J$1)+BX$17-1,,,"CFR_1"))) &amp; ""</f>
        <v/>
      </c>
      <c r="BY18" s="452"/>
      <c r="BZ18" s="453"/>
      <c r="CA18" s="368" t="str">
        <f ca="1">IF(CA$2="","",INDIRECT(ADDRESS($I18,COLUMN(CFR_1!$J$1)+CA$17-1,,,"CFR_1"))) &amp; ""</f>
        <v/>
      </c>
      <c r="CB18" s="452"/>
      <c r="CC18" s="453"/>
      <c r="CD18" s="368" t="str">
        <f ca="1">IF(CD$2="","",INDIRECT(ADDRESS($I18,COLUMN(CFR_1!$J$1)+CD$17-1,,,"CFR_1"))) &amp; ""</f>
        <v/>
      </c>
      <c r="CE18" s="452"/>
      <c r="CF18" s="453"/>
      <c r="CG18" s="368" t="str">
        <f ca="1">IF(CG$2="","",INDIRECT(ADDRESS($I18,COLUMN(CFR_1!$J$1)+CG$17-1,,,"CFR_1"))) &amp; ""</f>
        <v/>
      </c>
      <c r="CH18" s="452"/>
      <c r="CI18" s="453"/>
      <c r="CJ18" s="368" t="str">
        <f ca="1">IF(CJ$2="","",INDIRECT(ADDRESS($I18,COLUMN(CFR_1!$J$1)+CJ$17-1,,,"CFR_1"))) &amp; ""</f>
        <v/>
      </c>
      <c r="CK18" s="452"/>
      <c r="CL18" s="453"/>
      <c r="CM18" s="368" t="str">
        <f ca="1">IF(CM$2="","",INDIRECT(ADDRESS($I18,COLUMN(CFR_1!$J$1)+CM$17-1,,,"CFR_1"))) &amp; ""</f>
        <v/>
      </c>
      <c r="CN18" s="452"/>
      <c r="CO18" s="453"/>
      <c r="CP18" s="368" t="str">
        <f ca="1">IF(CP$2="","",INDIRECT(ADDRESS($I18,COLUMN(CFR_1!$J$1)+CP$17-1,,,"CFR_1"))) &amp; ""</f>
        <v/>
      </c>
      <c r="CQ18" s="452"/>
      <c r="CR18" s="453"/>
      <c r="CS18" s="368" t="str">
        <f ca="1">IF(CS$2="","",INDIRECT(ADDRESS($I18,COLUMN(CFR_1!$J$1)+CS$17-1,,,"CFR_1"))) &amp; ""</f>
        <v/>
      </c>
      <c r="CT18" s="452"/>
      <c r="CU18" s="453"/>
      <c r="CV18" s="368" t="str">
        <f ca="1">IF(CV$2="","",INDIRECT(ADDRESS($I18,COLUMN(CFR_1!$J$1)+CV$17-1,,,"CFR_1"))) &amp; ""</f>
        <v/>
      </c>
      <c r="CW18" s="452"/>
      <c r="CX18" s="453"/>
      <c r="CY18" s="368" t="str">
        <f ca="1">IF(CY$2="","",INDIRECT(ADDRESS($I18,COLUMN(CFR_1!$J$1)+CY$17-1,,,"CFR_1"))) &amp; ""</f>
        <v/>
      </c>
      <c r="CZ18" s="452"/>
      <c r="DA18" s="453"/>
      <c r="DB18" s="368" t="str">
        <f ca="1">IF(DB$2="","",INDIRECT(ADDRESS($I18,COLUMN(CFR_1!$J$1)+DB$17-1,,,"CFR_1"))) &amp; ""</f>
        <v/>
      </c>
      <c r="DC18" s="452"/>
      <c r="DD18" s="453"/>
      <c r="DE18" s="368" t="str">
        <f ca="1">IF(DE$2="","",INDIRECT(ADDRESS($I18,COLUMN(CFR_1!$J$1)+DE$17-1,,,"CFR_1"))) &amp; ""</f>
        <v/>
      </c>
      <c r="DF18" s="452"/>
      <c r="DG18" s="453"/>
      <c r="DH18" s="368" t="str">
        <f ca="1">IF(DH$2="","",INDIRECT(ADDRESS($I18,COLUMN(CFR_1!$J$1)+DH$17-1,,,"CFR_1"))) &amp; ""</f>
        <v/>
      </c>
      <c r="DI18" s="452"/>
      <c r="DJ18" s="453"/>
      <c r="DK18" s="368" t="str">
        <f ca="1">IF(DK$2="","",INDIRECT(ADDRESS($I18,COLUMN(CFR_1!$J$1)+DK$17-1,,,"CFR_1"))) &amp; ""</f>
        <v/>
      </c>
      <c r="DL18" s="452"/>
      <c r="DM18" s="453"/>
      <c r="DN18" s="368" t="str">
        <f ca="1">IF(DN$2="","",INDIRECT(ADDRESS($I18,COLUMN(CFR_1!$J$1)+DN$17-1,,,"CFR_1"))) &amp; ""</f>
        <v/>
      </c>
      <c r="DO18" s="452"/>
      <c r="DP18" s="453"/>
      <c r="DQ18" s="368" t="str">
        <f ca="1">IF(DQ$2="","",INDIRECT(ADDRESS($I18,COLUMN(CFR_1!$J$1)+DQ$17-1,,,"CFR_1"))) &amp; ""</f>
        <v/>
      </c>
      <c r="DR18" s="452"/>
      <c r="DS18" s="453"/>
      <c r="DT18" s="368" t="str">
        <f ca="1">IF(DT$2="","",INDIRECT(ADDRESS($I18,COLUMN(CFR_1!$J$1)+DT$17-1,,,"CFR_1"))) &amp; ""</f>
        <v/>
      </c>
      <c r="DU18" s="452"/>
      <c r="DV18" s="453"/>
      <c r="DW18" s="368" t="str">
        <f ca="1">IF(DW$2="","",INDIRECT(ADDRESS($I18,COLUMN(CFR_1!$J$1)+DW$17-1,,,"CFR_1"))) &amp; ""</f>
        <v/>
      </c>
      <c r="DX18" s="452"/>
      <c r="DY18" s="453"/>
      <c r="DZ18" s="368" t="str">
        <f ca="1">IF(DZ$2="","",INDIRECT(ADDRESS($I18,COLUMN(CFR_1!$J$1)+DZ$17-1,,,"CFR_1"))) &amp; ""</f>
        <v/>
      </c>
      <c r="EA18" s="452"/>
      <c r="EB18" s="453"/>
      <c r="EC18" s="368" t="str">
        <f ca="1">IF(EC$2="","",INDIRECT(ADDRESS($I18,COLUMN(CFR_1!$J$1)+EC$17-1,,,"CFR_1"))) &amp; ""</f>
        <v/>
      </c>
      <c r="ED18" s="452"/>
      <c r="EE18" s="453"/>
      <c r="EF18" s="368" t="str">
        <f ca="1">IF(EF$2="","",INDIRECT(ADDRESS($I18,COLUMN(CFR_1!$J$1)+EF$17-1,,,"CFR_1"))) &amp; ""</f>
        <v/>
      </c>
      <c r="EG18" s="452"/>
      <c r="EH18" s="453"/>
      <c r="EI18" s="368" t="str">
        <f ca="1">IF(EI$2="","",INDIRECT(ADDRESS($I18,COLUMN(CFR_1!$J$1)+EI$17-1,,,"CFR_1"))) &amp; ""</f>
        <v/>
      </c>
      <c r="EJ18" s="452"/>
      <c r="EK18" s="453"/>
      <c r="EL18" s="368" t="str">
        <f ca="1">IF(EL$2="","",INDIRECT(ADDRESS($I18,COLUMN(CFR_1!$J$1)+EL$17-1,,,"CFR_1"))) &amp; ""</f>
        <v/>
      </c>
      <c r="EM18" s="452"/>
      <c r="EN18" s="453"/>
      <c r="EO18" s="368" t="str">
        <f ca="1">IF(EO$2="","",INDIRECT(ADDRESS($I18,COLUMN(CFR_1!$J$1)+EO$17-1,,,"CFR_1"))) &amp; ""</f>
        <v/>
      </c>
      <c r="EP18" s="452"/>
      <c r="EQ18" s="453"/>
      <c r="ER18" s="368" t="str">
        <f ca="1">IF(ER$2="","",INDIRECT(ADDRESS($I18,COLUMN(CFR_1!$J$1)+ER$17-1,,,"CFR_1"))) &amp; ""</f>
        <v/>
      </c>
      <c r="ES18" s="452"/>
      <c r="ET18" s="453"/>
      <c r="EU18" s="368" t="str">
        <f ca="1">IF(EU$2="","",INDIRECT(ADDRESS($I18,COLUMN(CFR_1!$J$1)+EU$17-1,,,"CFR_1"))) &amp; ""</f>
        <v/>
      </c>
      <c r="EV18" s="452"/>
      <c r="EW18" s="453"/>
      <c r="EX18" s="368" t="str">
        <f ca="1">IF(EX$2="","",INDIRECT(ADDRESS($I18,COLUMN(CFR_1!$J$1)+EX$17-1,,,"CFR_1"))) &amp; ""</f>
        <v/>
      </c>
      <c r="EY18" s="452"/>
      <c r="EZ18" s="453"/>
      <c r="FA18" s="368" t="str">
        <f ca="1">IF(FA$2="","",INDIRECT(ADDRESS($I18,COLUMN(CFR_1!$J$1)+FA$17-1,,,"CFR_1"))) &amp; ""</f>
        <v/>
      </c>
      <c r="FB18" s="452"/>
      <c r="FC18" s="453"/>
      <c r="FD18" s="368" t="str">
        <f ca="1">IF(FD$2="","",INDIRECT(ADDRESS($I18,COLUMN(CFR_1!$J$1)+FD$17-1,,,"CFR_1"))) &amp; ""</f>
        <v/>
      </c>
      <c r="FE18" s="452"/>
      <c r="FF18" s="453"/>
      <c r="FG18" s="368" t="str">
        <f ca="1">IF(FG$2="","",INDIRECT(ADDRESS($I18,COLUMN(CFR_1!$J$1)+FG$17-1,,,"CFR_1"))) &amp; ""</f>
        <v/>
      </c>
      <c r="FH18" s="452"/>
      <c r="FI18" s="453"/>
      <c r="FJ18" s="368" t="str">
        <f ca="1">IF(FJ$2="","",INDIRECT(ADDRESS($I18,COLUMN(CFR_1!$J$1)+FJ$17-1,,,"CFR_1"))) &amp; ""</f>
        <v/>
      </c>
      <c r="FK18" s="452"/>
      <c r="FL18" s="453"/>
      <c r="FM18" s="368" t="str">
        <f ca="1">IF(FM$2="","",INDIRECT(ADDRESS($I18,COLUMN(CFR_1!$J$1)+FM$17-1,,,"CFR_1"))) &amp; ""</f>
        <v/>
      </c>
      <c r="FN18" s="452"/>
      <c r="FO18" s="453"/>
      <c r="FP18" s="368" t="str">
        <f ca="1">IF(FP$2="","",INDIRECT(ADDRESS($I18,COLUMN(CFR_1!$J$1)+FP$17-1,,,"CFR_1"))) &amp; ""</f>
        <v/>
      </c>
      <c r="FQ18" s="452"/>
      <c r="FR18" s="453"/>
      <c r="FS18" s="368" t="str">
        <f ca="1">IF(FS$2="","",INDIRECT(ADDRESS($I18,COLUMN(CFR_1!$J$1)+FS$17-1,,,"CFR_1"))) &amp; ""</f>
        <v/>
      </c>
      <c r="FT18" s="452"/>
      <c r="FU18" s="453"/>
      <c r="FV18" s="368" t="str">
        <f ca="1">IF(FV$2="","",INDIRECT(ADDRESS($I18,COLUMN(CFR_1!$J$1)+FV$17-1,,,"CFR_1"))) &amp; ""</f>
        <v/>
      </c>
      <c r="FW18" s="452"/>
      <c r="FX18" s="453"/>
      <c r="FY18" s="368" t="str">
        <f ca="1">IF(FY$2="","",INDIRECT(ADDRESS($I18,COLUMN(CFR_1!$J$1)+FY$17-1,,,"CFR_1"))) &amp; ""</f>
        <v/>
      </c>
      <c r="FZ18" s="452"/>
      <c r="GA18" s="453"/>
      <c r="GB18" s="368" t="str">
        <f ca="1">IF(GB$2="","",INDIRECT(ADDRESS($I18,COLUMN(CFR_1!$J$1)+GB$17-1,,,"CFR_1"))) &amp; ""</f>
        <v/>
      </c>
      <c r="GC18" s="452"/>
      <c r="GD18" s="453"/>
      <c r="GE18" s="368" t="str">
        <f ca="1">IF(GE$2="","",INDIRECT(ADDRESS($I18,COLUMN(CFR_1!$J$1)+GE$17-1,,,"CFR_1"))) &amp; ""</f>
        <v/>
      </c>
      <c r="GF18" s="452"/>
      <c r="GG18" s="453"/>
      <c r="GH18" s="368" t="str">
        <f ca="1">IF(GH$2="","",INDIRECT(ADDRESS($I18,COLUMN(CFR_1!$J$1)+GH$17-1,,,"CFR_1"))) &amp; ""</f>
        <v/>
      </c>
      <c r="GI18" s="452"/>
      <c r="GJ18" s="453"/>
      <c r="GK18" s="368" t="str">
        <f ca="1">IF(GK$2="","",INDIRECT(ADDRESS($I18,COLUMN(CFR_1!$J$1)+GK$17-1,,,"CFR_1"))) &amp; ""</f>
        <v/>
      </c>
      <c r="GL18" s="452"/>
      <c r="GM18" s="453"/>
      <c r="GN18" s="368" t="str">
        <f ca="1">IF(GN$2="","",INDIRECT(ADDRESS($I18,COLUMN(CFR_1!$J$1)+GN$17-1,,,"CFR_1"))) &amp; ""</f>
        <v/>
      </c>
      <c r="GO18" s="452"/>
      <c r="GP18" s="453"/>
      <c r="GQ18" s="368" t="str">
        <f ca="1">IF(GQ$2="","",INDIRECT(ADDRESS($I18,COLUMN(CFR_1!$J$1)+GQ$17-1,,,"CFR_1"))) &amp; ""</f>
        <v/>
      </c>
      <c r="GR18" s="452"/>
      <c r="GS18" s="453"/>
      <c r="GT18" s="368" t="str">
        <f ca="1">IF(GT$2="","",INDIRECT(ADDRESS($I18,COLUMN(CFR_1!$J$1)+GT$17-1,,,"CFR_1"))) &amp; ""</f>
        <v/>
      </c>
      <c r="GU18" s="452"/>
      <c r="GV18" s="453"/>
      <c r="GW18" s="368" t="str">
        <f ca="1">IF(GW$2="","",INDIRECT(ADDRESS($I18,COLUMN(CFR_1!$J$1)+GW$17-1,,,"CFR_1"))) &amp; ""</f>
        <v/>
      </c>
      <c r="GX18" s="452"/>
      <c r="GY18" s="453"/>
      <c r="GZ18" s="368" t="str">
        <f ca="1">IF(GZ$2="","",INDIRECT(ADDRESS($I18,COLUMN(CFR_1!$J$1)+GZ$17-1,,,"CFR_1"))) &amp; ""</f>
        <v/>
      </c>
      <c r="HA18" s="452"/>
      <c r="HB18" s="453"/>
      <c r="HC18" s="368" t="str">
        <f ca="1">IF(HC$2="","",INDIRECT(ADDRESS($I18,COLUMN(CFR_1!$J$1)+HC$17-1,,,"CFR_1"))) &amp; ""</f>
        <v/>
      </c>
      <c r="HD18" s="452"/>
      <c r="HE18" s="453"/>
      <c r="HF18" s="368" t="str">
        <f ca="1">IF(HF$2="","",INDIRECT(ADDRESS($I18,COLUMN(CFR_1!$J$1)+HF$17-1,,,"CFR_1"))) &amp; ""</f>
        <v/>
      </c>
      <c r="HG18" s="452"/>
      <c r="HH18" s="453"/>
      <c r="HI18" s="368" t="str">
        <f ca="1">IF(HI$2="","",INDIRECT(ADDRESS($I18,COLUMN(CFR_1!$J$1)+HI$17-1,,,"CFR_1"))) &amp; ""</f>
        <v/>
      </c>
      <c r="HJ18" s="452"/>
      <c r="HK18" s="453"/>
      <c r="HL18" s="368" t="str">
        <f ca="1">IF(HL$2="","",INDIRECT(ADDRESS($I18,COLUMN(CFR_1!$J$1)+HL$17-1,,,"CFR_1"))) &amp; ""</f>
        <v/>
      </c>
      <c r="HM18" s="452"/>
      <c r="HN18" s="453"/>
      <c r="HO18" s="368" t="str">
        <f ca="1">IF(HO$2="","",INDIRECT(ADDRESS($I18,COLUMN(CFR_1!$J$1)+HO$17-1,,,"CFR_1"))) &amp; ""</f>
        <v/>
      </c>
      <c r="HP18" s="452"/>
      <c r="HQ18" s="453"/>
    </row>
    <row r="19" spans="1:225" x14ac:dyDescent="0.3">
      <c r="A19" s="468"/>
      <c r="B19" s="95" t="s">
        <v>140</v>
      </c>
      <c r="C19" s="96"/>
      <c r="D19" s="96"/>
      <c r="E19" s="96"/>
      <c r="F19" s="96"/>
      <c r="G19" s="96"/>
      <c r="H19" s="96"/>
      <c r="I19" s="70">
        <f>ROW(CFR_1!$A$17)</f>
        <v>17</v>
      </c>
      <c r="J19" s="356"/>
      <c r="K19" s="158"/>
      <c r="L19" s="344"/>
      <c r="M19" s="368" t="str">
        <f ca="1">IF(M$2="","",INDIRECT(ADDRESS($I19,COLUMN(CFR_1!$J$1)+M$17-1,,,"CFR_1"))) &amp; ""</f>
        <v/>
      </c>
      <c r="N19" s="452"/>
      <c r="O19" s="453"/>
      <c r="P19" s="368" t="str">
        <f ca="1">IF(P$2="","",INDIRECT(ADDRESS($I19,COLUMN(CFR_1!$J$1)+P$17-1,,,"CFR_1"))) &amp; ""</f>
        <v/>
      </c>
      <c r="Q19" s="452"/>
      <c r="R19" s="453"/>
      <c r="S19" s="368" t="str">
        <f ca="1">IF(S$2="","",INDIRECT(ADDRESS($I19,COLUMN(CFR_1!$J$1)+S$17-1,,,"CFR_1"))) &amp; ""</f>
        <v/>
      </c>
      <c r="T19" s="452"/>
      <c r="U19" s="453"/>
      <c r="V19" s="368" t="str">
        <f ca="1">IF(V$2="","",INDIRECT(ADDRESS($I19,COLUMN(CFR_1!$J$1)+V$17-1,,,"CFR_1"))) &amp; ""</f>
        <v/>
      </c>
      <c r="W19" s="452"/>
      <c r="X19" s="453"/>
      <c r="Y19" s="368" t="str">
        <f ca="1">IF(Y$2="","",INDIRECT(ADDRESS($I19,COLUMN(CFR_1!$J$1)+Y$17-1,,,"CFR_1"))) &amp; ""</f>
        <v/>
      </c>
      <c r="Z19" s="452"/>
      <c r="AA19" s="453"/>
      <c r="AB19" s="368" t="str">
        <f ca="1">IF(AB$2="","",INDIRECT(ADDRESS($I19,COLUMN(CFR_1!$J$1)+AB$17-1,,,"CFR_1"))) &amp; ""</f>
        <v/>
      </c>
      <c r="AC19" s="452"/>
      <c r="AD19" s="453"/>
      <c r="AE19" s="368" t="str">
        <f ca="1">IF(AE$2="","",INDIRECT(ADDRESS($I19,COLUMN(CFR_1!$J$1)+AE$17-1,,,"CFR_1"))) &amp; ""</f>
        <v/>
      </c>
      <c r="AF19" s="452"/>
      <c r="AG19" s="453"/>
      <c r="AH19" s="368" t="str">
        <f ca="1">IF(AH$2="","",INDIRECT(ADDRESS($I19,COLUMN(CFR_1!$J$1)+AH$17-1,,,"CFR_1"))) &amp; ""</f>
        <v/>
      </c>
      <c r="AI19" s="452"/>
      <c r="AJ19" s="453"/>
      <c r="AK19" s="368" t="str">
        <f ca="1">IF(AK$2="","",INDIRECT(ADDRESS($I19,COLUMN(CFR_1!$J$1)+AK$17-1,,,"CFR_1"))) &amp; ""</f>
        <v/>
      </c>
      <c r="AL19" s="452"/>
      <c r="AM19" s="453"/>
      <c r="AN19" s="368" t="str">
        <f ca="1">IF(AN$2="","",INDIRECT(ADDRESS($I19,COLUMN(CFR_1!$J$1)+AN$17-1,,,"CFR_1"))) &amp; ""</f>
        <v/>
      </c>
      <c r="AO19" s="452"/>
      <c r="AP19" s="453"/>
      <c r="AQ19" s="368" t="str">
        <f ca="1">IF(AQ$2="","",INDIRECT(ADDRESS($I19,COLUMN(CFR_1!$J$1)+AQ$17-1,,,"CFR_1"))) &amp; ""</f>
        <v/>
      </c>
      <c r="AR19" s="452"/>
      <c r="AS19" s="453"/>
      <c r="AT19" s="368" t="str">
        <f ca="1">IF(AT$2="","",INDIRECT(ADDRESS($I19,COLUMN(CFR_1!$J$1)+AT$17-1,,,"CFR_1"))) &amp; ""</f>
        <v/>
      </c>
      <c r="AU19" s="452"/>
      <c r="AV19" s="453"/>
      <c r="AW19" s="368" t="str">
        <f ca="1">IF(AW$2="","",INDIRECT(ADDRESS($I19,COLUMN(CFR_1!$J$1)+AW$17-1,,,"CFR_1"))) &amp; ""</f>
        <v/>
      </c>
      <c r="AX19" s="452"/>
      <c r="AY19" s="453"/>
      <c r="AZ19" s="368" t="str">
        <f ca="1">IF(AZ$2="","",INDIRECT(ADDRESS($I19,COLUMN(CFR_1!$J$1)+AZ$17-1,,,"CFR_1"))) &amp; ""</f>
        <v/>
      </c>
      <c r="BA19" s="452"/>
      <c r="BB19" s="453"/>
      <c r="BC19" s="368" t="str">
        <f ca="1">IF(BC$2="","",INDIRECT(ADDRESS($I19,COLUMN(CFR_1!$J$1)+BC$17-1,,,"CFR_1"))) &amp; ""</f>
        <v/>
      </c>
      <c r="BD19" s="452"/>
      <c r="BE19" s="453"/>
      <c r="BF19" s="368" t="str">
        <f ca="1">IF(BF$2="","",INDIRECT(ADDRESS($I19,COLUMN(CFR_1!$J$1)+BF$17-1,,,"CFR_1"))) &amp; ""</f>
        <v/>
      </c>
      <c r="BG19" s="452"/>
      <c r="BH19" s="453"/>
      <c r="BI19" s="368" t="str">
        <f ca="1">IF(BI$2="","",INDIRECT(ADDRESS($I19,COLUMN(CFR_1!$J$1)+BI$17-1,,,"CFR_1"))) &amp; ""</f>
        <v/>
      </c>
      <c r="BJ19" s="452"/>
      <c r="BK19" s="453"/>
      <c r="BL19" s="368" t="str">
        <f ca="1">IF(BL$2="","",INDIRECT(ADDRESS($I19,COLUMN(CFR_1!$J$1)+BL$17-1,,,"CFR_1"))) &amp; ""</f>
        <v/>
      </c>
      <c r="BM19" s="452"/>
      <c r="BN19" s="453"/>
      <c r="BO19" s="368" t="str">
        <f ca="1">IF(BO$2="","",INDIRECT(ADDRESS($I19,COLUMN(CFR_1!$J$1)+BO$17-1,,,"CFR_1"))) &amp; ""</f>
        <v/>
      </c>
      <c r="BP19" s="452"/>
      <c r="BQ19" s="453"/>
      <c r="BR19" s="368" t="str">
        <f ca="1">IF(BR$2="","",INDIRECT(ADDRESS($I19,COLUMN(CFR_1!$J$1)+BR$17-1,,,"CFR_1"))) &amp; ""</f>
        <v/>
      </c>
      <c r="BS19" s="452"/>
      <c r="BT19" s="453"/>
      <c r="BU19" s="368" t="str">
        <f ca="1">IF(BU$2="","",INDIRECT(ADDRESS($I19,COLUMN(CFR_1!$J$1)+BU$17-1,,,"CFR_1"))) &amp; ""</f>
        <v/>
      </c>
      <c r="BV19" s="452"/>
      <c r="BW19" s="453"/>
      <c r="BX19" s="368" t="str">
        <f ca="1">IF(BX$2="","",INDIRECT(ADDRESS($I19,COLUMN(CFR_1!$J$1)+BX$17-1,,,"CFR_1"))) &amp; ""</f>
        <v/>
      </c>
      <c r="BY19" s="452"/>
      <c r="BZ19" s="453"/>
      <c r="CA19" s="368" t="str">
        <f ca="1">IF(CA$2="","",INDIRECT(ADDRESS($I19,COLUMN(CFR_1!$J$1)+CA$17-1,,,"CFR_1"))) &amp; ""</f>
        <v/>
      </c>
      <c r="CB19" s="452"/>
      <c r="CC19" s="453"/>
      <c r="CD19" s="368" t="str">
        <f ca="1">IF(CD$2="","",INDIRECT(ADDRESS($I19,COLUMN(CFR_1!$J$1)+CD$17-1,,,"CFR_1"))) &amp; ""</f>
        <v/>
      </c>
      <c r="CE19" s="452"/>
      <c r="CF19" s="453"/>
      <c r="CG19" s="368" t="str">
        <f ca="1">IF(CG$2="","",INDIRECT(ADDRESS($I19,COLUMN(CFR_1!$J$1)+CG$17-1,,,"CFR_1"))) &amp; ""</f>
        <v/>
      </c>
      <c r="CH19" s="452"/>
      <c r="CI19" s="453"/>
      <c r="CJ19" s="368" t="str">
        <f ca="1">IF(CJ$2="","",INDIRECT(ADDRESS($I19,COLUMN(CFR_1!$J$1)+CJ$17-1,,,"CFR_1"))) &amp; ""</f>
        <v/>
      </c>
      <c r="CK19" s="452"/>
      <c r="CL19" s="453"/>
      <c r="CM19" s="368" t="str">
        <f ca="1">IF(CM$2="","",INDIRECT(ADDRESS($I19,COLUMN(CFR_1!$J$1)+CM$17-1,,,"CFR_1"))) &amp; ""</f>
        <v/>
      </c>
      <c r="CN19" s="452"/>
      <c r="CO19" s="453"/>
      <c r="CP19" s="368" t="str">
        <f ca="1">IF(CP$2="","",INDIRECT(ADDRESS($I19,COLUMN(CFR_1!$J$1)+CP$17-1,,,"CFR_1"))) &amp; ""</f>
        <v/>
      </c>
      <c r="CQ19" s="452"/>
      <c r="CR19" s="453"/>
      <c r="CS19" s="368" t="str">
        <f ca="1">IF(CS$2="","",INDIRECT(ADDRESS($I19,COLUMN(CFR_1!$J$1)+CS$17-1,,,"CFR_1"))) &amp; ""</f>
        <v/>
      </c>
      <c r="CT19" s="452"/>
      <c r="CU19" s="453"/>
      <c r="CV19" s="368" t="str">
        <f ca="1">IF(CV$2="","",INDIRECT(ADDRESS($I19,COLUMN(CFR_1!$J$1)+CV$17-1,,,"CFR_1"))) &amp; ""</f>
        <v/>
      </c>
      <c r="CW19" s="452"/>
      <c r="CX19" s="453"/>
      <c r="CY19" s="368" t="str">
        <f ca="1">IF(CY$2="","",INDIRECT(ADDRESS($I19,COLUMN(CFR_1!$J$1)+CY$17-1,,,"CFR_1"))) &amp; ""</f>
        <v/>
      </c>
      <c r="CZ19" s="452"/>
      <c r="DA19" s="453"/>
      <c r="DB19" s="368" t="str">
        <f ca="1">IF(DB$2="","",INDIRECT(ADDRESS($I19,COLUMN(CFR_1!$J$1)+DB$17-1,,,"CFR_1"))) &amp; ""</f>
        <v/>
      </c>
      <c r="DC19" s="452"/>
      <c r="DD19" s="453"/>
      <c r="DE19" s="368" t="str">
        <f ca="1">IF(DE$2="","",INDIRECT(ADDRESS($I19,COLUMN(CFR_1!$J$1)+DE$17-1,,,"CFR_1"))) &amp; ""</f>
        <v/>
      </c>
      <c r="DF19" s="452"/>
      <c r="DG19" s="453"/>
      <c r="DH19" s="368" t="str">
        <f ca="1">IF(DH$2="","",INDIRECT(ADDRESS($I19,COLUMN(CFR_1!$J$1)+DH$17-1,,,"CFR_1"))) &amp; ""</f>
        <v/>
      </c>
      <c r="DI19" s="452"/>
      <c r="DJ19" s="453"/>
      <c r="DK19" s="368" t="str">
        <f ca="1">IF(DK$2="","",INDIRECT(ADDRESS($I19,COLUMN(CFR_1!$J$1)+DK$17-1,,,"CFR_1"))) &amp; ""</f>
        <v/>
      </c>
      <c r="DL19" s="452"/>
      <c r="DM19" s="453"/>
      <c r="DN19" s="368" t="str">
        <f ca="1">IF(DN$2="","",INDIRECT(ADDRESS($I19,COLUMN(CFR_1!$J$1)+DN$17-1,,,"CFR_1"))) &amp; ""</f>
        <v/>
      </c>
      <c r="DO19" s="452"/>
      <c r="DP19" s="453"/>
      <c r="DQ19" s="368" t="str">
        <f ca="1">IF(DQ$2="","",INDIRECT(ADDRESS($I19,COLUMN(CFR_1!$J$1)+DQ$17-1,,,"CFR_1"))) &amp; ""</f>
        <v/>
      </c>
      <c r="DR19" s="452"/>
      <c r="DS19" s="453"/>
      <c r="DT19" s="368" t="str">
        <f ca="1">IF(DT$2="","",INDIRECT(ADDRESS($I19,COLUMN(CFR_1!$J$1)+DT$17-1,,,"CFR_1"))) &amp; ""</f>
        <v/>
      </c>
      <c r="DU19" s="452"/>
      <c r="DV19" s="453"/>
      <c r="DW19" s="368" t="str">
        <f ca="1">IF(DW$2="","",INDIRECT(ADDRESS($I19,COLUMN(CFR_1!$J$1)+DW$17-1,,,"CFR_1"))) &amp; ""</f>
        <v/>
      </c>
      <c r="DX19" s="452"/>
      <c r="DY19" s="453"/>
      <c r="DZ19" s="368" t="str">
        <f ca="1">IF(DZ$2="","",INDIRECT(ADDRESS($I19,COLUMN(CFR_1!$J$1)+DZ$17-1,,,"CFR_1"))) &amp; ""</f>
        <v/>
      </c>
      <c r="EA19" s="452"/>
      <c r="EB19" s="453"/>
      <c r="EC19" s="368" t="str">
        <f ca="1">IF(EC$2="","",INDIRECT(ADDRESS($I19,COLUMN(CFR_1!$J$1)+EC$17-1,,,"CFR_1"))) &amp; ""</f>
        <v/>
      </c>
      <c r="ED19" s="452"/>
      <c r="EE19" s="453"/>
      <c r="EF19" s="368" t="str">
        <f ca="1">IF(EF$2="","",INDIRECT(ADDRESS($I19,COLUMN(CFR_1!$J$1)+EF$17-1,,,"CFR_1"))) &amp; ""</f>
        <v/>
      </c>
      <c r="EG19" s="452"/>
      <c r="EH19" s="453"/>
      <c r="EI19" s="368" t="str">
        <f ca="1">IF(EI$2="","",INDIRECT(ADDRESS($I19,COLUMN(CFR_1!$J$1)+EI$17-1,,,"CFR_1"))) &amp; ""</f>
        <v/>
      </c>
      <c r="EJ19" s="452"/>
      <c r="EK19" s="453"/>
      <c r="EL19" s="368" t="str">
        <f ca="1">IF(EL$2="","",INDIRECT(ADDRESS($I19,COLUMN(CFR_1!$J$1)+EL$17-1,,,"CFR_1"))) &amp; ""</f>
        <v/>
      </c>
      <c r="EM19" s="452"/>
      <c r="EN19" s="453"/>
      <c r="EO19" s="368" t="str">
        <f ca="1">IF(EO$2="","",INDIRECT(ADDRESS($I19,COLUMN(CFR_1!$J$1)+EO$17-1,,,"CFR_1"))) &amp; ""</f>
        <v/>
      </c>
      <c r="EP19" s="452"/>
      <c r="EQ19" s="453"/>
      <c r="ER19" s="368" t="str">
        <f ca="1">IF(ER$2="","",INDIRECT(ADDRESS($I19,COLUMN(CFR_1!$J$1)+ER$17-1,,,"CFR_1"))) &amp; ""</f>
        <v/>
      </c>
      <c r="ES19" s="452"/>
      <c r="ET19" s="453"/>
      <c r="EU19" s="368" t="str">
        <f ca="1">IF(EU$2="","",INDIRECT(ADDRESS($I19,COLUMN(CFR_1!$J$1)+EU$17-1,,,"CFR_1"))) &amp; ""</f>
        <v/>
      </c>
      <c r="EV19" s="452"/>
      <c r="EW19" s="453"/>
      <c r="EX19" s="368" t="str">
        <f ca="1">IF(EX$2="","",INDIRECT(ADDRESS($I19,COLUMN(CFR_1!$J$1)+EX$17-1,,,"CFR_1"))) &amp; ""</f>
        <v/>
      </c>
      <c r="EY19" s="452"/>
      <c r="EZ19" s="453"/>
      <c r="FA19" s="368" t="str">
        <f ca="1">IF(FA$2="","",INDIRECT(ADDRESS($I19,COLUMN(CFR_1!$J$1)+FA$17-1,,,"CFR_1"))) &amp; ""</f>
        <v/>
      </c>
      <c r="FB19" s="452"/>
      <c r="FC19" s="453"/>
      <c r="FD19" s="368" t="str">
        <f ca="1">IF(FD$2="","",INDIRECT(ADDRESS($I19,COLUMN(CFR_1!$J$1)+FD$17-1,,,"CFR_1"))) &amp; ""</f>
        <v/>
      </c>
      <c r="FE19" s="452"/>
      <c r="FF19" s="453"/>
      <c r="FG19" s="368" t="str">
        <f ca="1">IF(FG$2="","",INDIRECT(ADDRESS($I19,COLUMN(CFR_1!$J$1)+FG$17-1,,,"CFR_1"))) &amp; ""</f>
        <v/>
      </c>
      <c r="FH19" s="452"/>
      <c r="FI19" s="453"/>
      <c r="FJ19" s="368" t="str">
        <f ca="1">IF(FJ$2="","",INDIRECT(ADDRESS($I19,COLUMN(CFR_1!$J$1)+FJ$17-1,,,"CFR_1"))) &amp; ""</f>
        <v/>
      </c>
      <c r="FK19" s="452"/>
      <c r="FL19" s="453"/>
      <c r="FM19" s="368" t="str">
        <f ca="1">IF(FM$2="","",INDIRECT(ADDRESS($I19,COLUMN(CFR_1!$J$1)+FM$17-1,,,"CFR_1"))) &amp; ""</f>
        <v/>
      </c>
      <c r="FN19" s="452"/>
      <c r="FO19" s="453"/>
      <c r="FP19" s="368" t="str">
        <f ca="1">IF(FP$2="","",INDIRECT(ADDRESS($I19,COLUMN(CFR_1!$J$1)+FP$17-1,,,"CFR_1"))) &amp; ""</f>
        <v/>
      </c>
      <c r="FQ19" s="452"/>
      <c r="FR19" s="453"/>
      <c r="FS19" s="368" t="str">
        <f ca="1">IF(FS$2="","",INDIRECT(ADDRESS($I19,COLUMN(CFR_1!$J$1)+FS$17-1,,,"CFR_1"))) &amp; ""</f>
        <v/>
      </c>
      <c r="FT19" s="452"/>
      <c r="FU19" s="453"/>
      <c r="FV19" s="368" t="str">
        <f ca="1">IF(FV$2="","",INDIRECT(ADDRESS($I19,COLUMN(CFR_1!$J$1)+FV$17-1,,,"CFR_1"))) &amp; ""</f>
        <v/>
      </c>
      <c r="FW19" s="452"/>
      <c r="FX19" s="453"/>
      <c r="FY19" s="368" t="str">
        <f ca="1">IF(FY$2="","",INDIRECT(ADDRESS($I19,COLUMN(CFR_1!$J$1)+FY$17-1,,,"CFR_1"))) &amp; ""</f>
        <v/>
      </c>
      <c r="FZ19" s="452"/>
      <c r="GA19" s="453"/>
      <c r="GB19" s="368" t="str">
        <f ca="1">IF(GB$2="","",INDIRECT(ADDRESS($I19,COLUMN(CFR_1!$J$1)+GB$17-1,,,"CFR_1"))) &amp; ""</f>
        <v/>
      </c>
      <c r="GC19" s="452"/>
      <c r="GD19" s="453"/>
      <c r="GE19" s="368" t="str">
        <f ca="1">IF(GE$2="","",INDIRECT(ADDRESS($I19,COLUMN(CFR_1!$J$1)+GE$17-1,,,"CFR_1"))) &amp; ""</f>
        <v/>
      </c>
      <c r="GF19" s="452"/>
      <c r="GG19" s="453"/>
      <c r="GH19" s="368" t="str">
        <f ca="1">IF(GH$2="","",INDIRECT(ADDRESS($I19,COLUMN(CFR_1!$J$1)+GH$17-1,,,"CFR_1"))) &amp; ""</f>
        <v/>
      </c>
      <c r="GI19" s="452"/>
      <c r="GJ19" s="453"/>
      <c r="GK19" s="368" t="str">
        <f ca="1">IF(GK$2="","",INDIRECT(ADDRESS($I19,COLUMN(CFR_1!$J$1)+GK$17-1,,,"CFR_1"))) &amp; ""</f>
        <v/>
      </c>
      <c r="GL19" s="452"/>
      <c r="GM19" s="453"/>
      <c r="GN19" s="368" t="str">
        <f ca="1">IF(GN$2="","",INDIRECT(ADDRESS($I19,COLUMN(CFR_1!$J$1)+GN$17-1,,,"CFR_1"))) &amp; ""</f>
        <v/>
      </c>
      <c r="GO19" s="452"/>
      <c r="GP19" s="453"/>
      <c r="GQ19" s="368" t="str">
        <f ca="1">IF(GQ$2="","",INDIRECT(ADDRESS($I19,COLUMN(CFR_1!$J$1)+GQ$17-1,,,"CFR_1"))) &amp; ""</f>
        <v/>
      </c>
      <c r="GR19" s="452"/>
      <c r="GS19" s="453"/>
      <c r="GT19" s="368" t="str">
        <f ca="1">IF(GT$2="","",INDIRECT(ADDRESS($I19,COLUMN(CFR_1!$J$1)+GT$17-1,,,"CFR_1"))) &amp; ""</f>
        <v/>
      </c>
      <c r="GU19" s="452"/>
      <c r="GV19" s="453"/>
      <c r="GW19" s="368" t="str">
        <f ca="1">IF(GW$2="","",INDIRECT(ADDRESS($I19,COLUMN(CFR_1!$J$1)+GW$17-1,,,"CFR_1"))) &amp; ""</f>
        <v/>
      </c>
      <c r="GX19" s="452"/>
      <c r="GY19" s="453"/>
      <c r="GZ19" s="368" t="str">
        <f ca="1">IF(GZ$2="","",INDIRECT(ADDRESS($I19,COLUMN(CFR_1!$J$1)+GZ$17-1,,,"CFR_1"))) &amp; ""</f>
        <v/>
      </c>
      <c r="HA19" s="452"/>
      <c r="HB19" s="453"/>
      <c r="HC19" s="368" t="str">
        <f ca="1">IF(HC$2="","",INDIRECT(ADDRESS($I19,COLUMN(CFR_1!$J$1)+HC$17-1,,,"CFR_1"))) &amp; ""</f>
        <v/>
      </c>
      <c r="HD19" s="452"/>
      <c r="HE19" s="453"/>
      <c r="HF19" s="368" t="str">
        <f ca="1">IF(HF$2="","",INDIRECT(ADDRESS($I19,COLUMN(CFR_1!$J$1)+HF$17-1,,,"CFR_1"))) &amp; ""</f>
        <v/>
      </c>
      <c r="HG19" s="452"/>
      <c r="HH19" s="453"/>
      <c r="HI19" s="368" t="str">
        <f ca="1">IF(HI$2="","",INDIRECT(ADDRESS($I19,COLUMN(CFR_1!$J$1)+HI$17-1,,,"CFR_1"))) &amp; ""</f>
        <v/>
      </c>
      <c r="HJ19" s="452"/>
      <c r="HK19" s="453"/>
      <c r="HL19" s="368" t="str">
        <f ca="1">IF(HL$2="","",INDIRECT(ADDRESS($I19,COLUMN(CFR_1!$J$1)+HL$17-1,,,"CFR_1"))) &amp; ""</f>
        <v/>
      </c>
      <c r="HM19" s="452"/>
      <c r="HN19" s="453"/>
      <c r="HO19" s="368" t="str">
        <f ca="1">IF(HO$2="","",INDIRECT(ADDRESS($I19,COLUMN(CFR_1!$J$1)+HO$17-1,,,"CFR_1"))) &amp; ""</f>
        <v/>
      </c>
      <c r="HP19" s="452"/>
      <c r="HQ19" s="453"/>
    </row>
    <row r="20" spans="1:225" x14ac:dyDescent="0.3">
      <c r="A20" s="468"/>
      <c r="B20" s="95" t="s">
        <v>143</v>
      </c>
      <c r="C20" s="96"/>
      <c r="D20" s="96"/>
      <c r="E20" s="96"/>
      <c r="F20" s="96"/>
      <c r="G20" s="96"/>
      <c r="H20" s="96"/>
      <c r="I20" s="70">
        <f>ROW(CFR_1!$A$19)</f>
        <v>19</v>
      </c>
      <c r="J20" s="356"/>
      <c r="K20" s="158"/>
      <c r="L20" s="345"/>
      <c r="M20" s="454" t="str">
        <f ca="1">IF(M$2="","",INDIRECT(ADDRESS($I20,COLUMN(CFR_1!$J$1)+M$17-1,,,"CFR_1"))) &amp; ""</f>
        <v/>
      </c>
      <c r="N20" s="455"/>
      <c r="O20" s="456"/>
      <c r="P20" s="454" t="str">
        <f ca="1">IF(P$2="","",INDIRECT(ADDRESS($I20,COLUMN(CFR_1!$J$1)+P$17-1,,,"CFR_1"))) &amp; ""</f>
        <v/>
      </c>
      <c r="Q20" s="455"/>
      <c r="R20" s="456"/>
      <c r="S20" s="454" t="str">
        <f ca="1">IF(S$2="","",INDIRECT(ADDRESS($I20,COLUMN(CFR_1!$J$1)+S$17-1,,,"CFR_1"))) &amp; ""</f>
        <v/>
      </c>
      <c r="T20" s="455"/>
      <c r="U20" s="456"/>
      <c r="V20" s="454" t="str">
        <f ca="1">IF(V$2="","",INDIRECT(ADDRESS($I20,COLUMN(CFR_1!$J$1)+V$17-1,,,"CFR_1"))) &amp; ""</f>
        <v/>
      </c>
      <c r="W20" s="455"/>
      <c r="X20" s="456"/>
      <c r="Y20" s="454" t="str">
        <f ca="1">IF(Y$2="","",INDIRECT(ADDRESS($I20,COLUMN(CFR_1!$J$1)+Y$17-1,,,"CFR_1"))) &amp; ""</f>
        <v/>
      </c>
      <c r="Z20" s="455"/>
      <c r="AA20" s="456"/>
      <c r="AB20" s="454" t="str">
        <f ca="1">IF(AB$2="","",INDIRECT(ADDRESS($I20,COLUMN(CFR_1!$J$1)+AB$17-1,,,"CFR_1"))) &amp; ""</f>
        <v/>
      </c>
      <c r="AC20" s="455"/>
      <c r="AD20" s="456"/>
      <c r="AE20" s="454" t="str">
        <f ca="1">IF(AE$2="","",INDIRECT(ADDRESS($I20,COLUMN(CFR_1!$J$1)+AE$17-1,,,"CFR_1"))) &amp; ""</f>
        <v/>
      </c>
      <c r="AF20" s="455"/>
      <c r="AG20" s="456"/>
      <c r="AH20" s="454" t="str">
        <f ca="1">IF(AH$2="","",INDIRECT(ADDRESS($I20,COLUMN(CFR_1!$J$1)+AH$17-1,,,"CFR_1"))) &amp; ""</f>
        <v/>
      </c>
      <c r="AI20" s="455"/>
      <c r="AJ20" s="456"/>
      <c r="AK20" s="454" t="str">
        <f ca="1">IF(AK$2="","",INDIRECT(ADDRESS($I20,COLUMN(CFR_1!$J$1)+AK$17-1,,,"CFR_1"))) &amp; ""</f>
        <v/>
      </c>
      <c r="AL20" s="455"/>
      <c r="AM20" s="456"/>
      <c r="AN20" s="454" t="str">
        <f ca="1">IF(AN$2="","",INDIRECT(ADDRESS($I20,COLUMN(CFR_1!$J$1)+AN$17-1,,,"CFR_1"))) &amp; ""</f>
        <v/>
      </c>
      <c r="AO20" s="455"/>
      <c r="AP20" s="456"/>
      <c r="AQ20" s="454" t="str">
        <f ca="1">IF(AQ$2="","",INDIRECT(ADDRESS($I20,COLUMN(CFR_1!$J$1)+AQ$17-1,,,"CFR_1"))) &amp; ""</f>
        <v/>
      </c>
      <c r="AR20" s="455"/>
      <c r="AS20" s="456"/>
      <c r="AT20" s="454" t="str">
        <f ca="1">IF(AT$2="","",INDIRECT(ADDRESS($I20,COLUMN(CFR_1!$J$1)+AT$17-1,,,"CFR_1"))) &amp; ""</f>
        <v/>
      </c>
      <c r="AU20" s="455"/>
      <c r="AV20" s="456"/>
      <c r="AW20" s="454" t="str">
        <f ca="1">IF(AW$2="","",INDIRECT(ADDRESS($I20,COLUMN(CFR_1!$J$1)+AW$17-1,,,"CFR_1"))) &amp; ""</f>
        <v/>
      </c>
      <c r="AX20" s="455"/>
      <c r="AY20" s="456"/>
      <c r="AZ20" s="454" t="str">
        <f ca="1">IF(AZ$2="","",INDIRECT(ADDRESS($I20,COLUMN(CFR_1!$J$1)+AZ$17-1,,,"CFR_1"))) &amp; ""</f>
        <v/>
      </c>
      <c r="BA20" s="455"/>
      <c r="BB20" s="456"/>
      <c r="BC20" s="454" t="str">
        <f ca="1">IF(BC$2="","",INDIRECT(ADDRESS($I20,COLUMN(CFR_1!$J$1)+BC$17-1,,,"CFR_1"))) &amp; ""</f>
        <v/>
      </c>
      <c r="BD20" s="455"/>
      <c r="BE20" s="456"/>
      <c r="BF20" s="454" t="str">
        <f ca="1">IF(BF$2="","",INDIRECT(ADDRESS($I20,COLUMN(CFR_1!$J$1)+BF$17-1,,,"CFR_1"))) &amp; ""</f>
        <v/>
      </c>
      <c r="BG20" s="455"/>
      <c r="BH20" s="456"/>
      <c r="BI20" s="454" t="str">
        <f ca="1">IF(BI$2="","",INDIRECT(ADDRESS($I20,COLUMN(CFR_1!$J$1)+BI$17-1,,,"CFR_1"))) &amp; ""</f>
        <v/>
      </c>
      <c r="BJ20" s="455"/>
      <c r="BK20" s="456"/>
      <c r="BL20" s="454" t="str">
        <f ca="1">IF(BL$2="","",INDIRECT(ADDRESS($I20,COLUMN(CFR_1!$J$1)+BL$17-1,,,"CFR_1"))) &amp; ""</f>
        <v/>
      </c>
      <c r="BM20" s="455"/>
      <c r="BN20" s="456"/>
      <c r="BO20" s="454" t="str">
        <f ca="1">IF(BO$2="","",INDIRECT(ADDRESS($I20,COLUMN(CFR_1!$J$1)+BO$17-1,,,"CFR_1"))) &amp; ""</f>
        <v/>
      </c>
      <c r="BP20" s="455"/>
      <c r="BQ20" s="456"/>
      <c r="BR20" s="454" t="str">
        <f ca="1">IF(BR$2="","",INDIRECT(ADDRESS($I20,COLUMN(CFR_1!$J$1)+BR$17-1,,,"CFR_1"))) &amp; ""</f>
        <v/>
      </c>
      <c r="BS20" s="455"/>
      <c r="BT20" s="456"/>
      <c r="BU20" s="454" t="str">
        <f ca="1">IF(BU$2="","",INDIRECT(ADDRESS($I20,COLUMN(CFR_1!$J$1)+BU$17-1,,,"CFR_1"))) &amp; ""</f>
        <v/>
      </c>
      <c r="BV20" s="455"/>
      <c r="BW20" s="456"/>
      <c r="BX20" s="454" t="str">
        <f ca="1">IF(BX$2="","",INDIRECT(ADDRESS($I20,COLUMN(CFR_1!$J$1)+BX$17-1,,,"CFR_1"))) &amp; ""</f>
        <v/>
      </c>
      <c r="BY20" s="455"/>
      <c r="BZ20" s="456"/>
      <c r="CA20" s="454" t="str">
        <f ca="1">IF(CA$2="","",INDIRECT(ADDRESS($I20,COLUMN(CFR_1!$J$1)+CA$17-1,,,"CFR_1"))) &amp; ""</f>
        <v/>
      </c>
      <c r="CB20" s="455"/>
      <c r="CC20" s="456"/>
      <c r="CD20" s="454" t="str">
        <f ca="1">IF(CD$2="","",INDIRECT(ADDRESS($I20,COLUMN(CFR_1!$J$1)+CD$17-1,,,"CFR_1"))) &amp; ""</f>
        <v/>
      </c>
      <c r="CE20" s="455"/>
      <c r="CF20" s="456"/>
      <c r="CG20" s="454" t="str">
        <f ca="1">IF(CG$2="","",INDIRECT(ADDRESS($I20,COLUMN(CFR_1!$J$1)+CG$17-1,,,"CFR_1"))) &amp; ""</f>
        <v/>
      </c>
      <c r="CH20" s="455"/>
      <c r="CI20" s="456"/>
      <c r="CJ20" s="454" t="str">
        <f ca="1">IF(CJ$2="","",INDIRECT(ADDRESS($I20,COLUMN(CFR_1!$J$1)+CJ$17-1,,,"CFR_1"))) &amp; ""</f>
        <v/>
      </c>
      <c r="CK20" s="455"/>
      <c r="CL20" s="456"/>
      <c r="CM20" s="454" t="str">
        <f ca="1">IF(CM$2="","",INDIRECT(ADDRESS($I20,COLUMN(CFR_1!$J$1)+CM$17-1,,,"CFR_1"))) &amp; ""</f>
        <v/>
      </c>
      <c r="CN20" s="455"/>
      <c r="CO20" s="456"/>
      <c r="CP20" s="454" t="str">
        <f ca="1">IF(CP$2="","",INDIRECT(ADDRESS($I20,COLUMN(CFR_1!$J$1)+CP$17-1,,,"CFR_1"))) &amp; ""</f>
        <v/>
      </c>
      <c r="CQ20" s="455"/>
      <c r="CR20" s="456"/>
      <c r="CS20" s="454" t="str">
        <f ca="1">IF(CS$2="","",INDIRECT(ADDRESS($I20,COLUMN(CFR_1!$J$1)+CS$17-1,,,"CFR_1"))) &amp; ""</f>
        <v/>
      </c>
      <c r="CT20" s="455"/>
      <c r="CU20" s="456"/>
      <c r="CV20" s="454" t="str">
        <f ca="1">IF(CV$2="","",INDIRECT(ADDRESS($I20,COLUMN(CFR_1!$J$1)+CV$17-1,,,"CFR_1"))) &amp; ""</f>
        <v/>
      </c>
      <c r="CW20" s="455"/>
      <c r="CX20" s="456"/>
      <c r="CY20" s="454" t="str">
        <f ca="1">IF(CY$2="","",INDIRECT(ADDRESS($I20,COLUMN(CFR_1!$J$1)+CY$17-1,,,"CFR_1"))) &amp; ""</f>
        <v/>
      </c>
      <c r="CZ20" s="455"/>
      <c r="DA20" s="456"/>
      <c r="DB20" s="454" t="str">
        <f ca="1">IF(DB$2="","",INDIRECT(ADDRESS($I20,COLUMN(CFR_1!$J$1)+DB$17-1,,,"CFR_1"))) &amp; ""</f>
        <v/>
      </c>
      <c r="DC20" s="455"/>
      <c r="DD20" s="456"/>
      <c r="DE20" s="454" t="str">
        <f ca="1">IF(DE$2="","",INDIRECT(ADDRESS($I20,COLUMN(CFR_1!$J$1)+DE$17-1,,,"CFR_1"))) &amp; ""</f>
        <v/>
      </c>
      <c r="DF20" s="455"/>
      <c r="DG20" s="456"/>
      <c r="DH20" s="454" t="str">
        <f ca="1">IF(DH$2="","",INDIRECT(ADDRESS($I20,COLUMN(CFR_1!$J$1)+DH$17-1,,,"CFR_1"))) &amp; ""</f>
        <v/>
      </c>
      <c r="DI20" s="455"/>
      <c r="DJ20" s="456"/>
      <c r="DK20" s="454" t="str">
        <f ca="1">IF(DK$2="","",INDIRECT(ADDRESS($I20,COLUMN(CFR_1!$J$1)+DK$17-1,,,"CFR_1"))) &amp; ""</f>
        <v/>
      </c>
      <c r="DL20" s="455"/>
      <c r="DM20" s="456"/>
      <c r="DN20" s="454" t="str">
        <f ca="1">IF(DN$2="","",INDIRECT(ADDRESS($I20,COLUMN(CFR_1!$J$1)+DN$17-1,,,"CFR_1"))) &amp; ""</f>
        <v/>
      </c>
      <c r="DO20" s="455"/>
      <c r="DP20" s="456"/>
      <c r="DQ20" s="454" t="str">
        <f ca="1">IF(DQ$2="","",INDIRECT(ADDRESS($I20,COLUMN(CFR_1!$J$1)+DQ$17-1,,,"CFR_1"))) &amp; ""</f>
        <v/>
      </c>
      <c r="DR20" s="455"/>
      <c r="DS20" s="456"/>
      <c r="DT20" s="454" t="str">
        <f ca="1">IF(DT$2="","",INDIRECT(ADDRESS($I20,COLUMN(CFR_1!$J$1)+DT$17-1,,,"CFR_1"))) &amp; ""</f>
        <v/>
      </c>
      <c r="DU20" s="455"/>
      <c r="DV20" s="456"/>
      <c r="DW20" s="454" t="str">
        <f ca="1">IF(DW$2="","",INDIRECT(ADDRESS($I20,COLUMN(CFR_1!$J$1)+DW$17-1,,,"CFR_1"))) &amp; ""</f>
        <v/>
      </c>
      <c r="DX20" s="455"/>
      <c r="DY20" s="456"/>
      <c r="DZ20" s="454" t="str">
        <f ca="1">IF(DZ$2="","",INDIRECT(ADDRESS($I20,COLUMN(CFR_1!$J$1)+DZ$17-1,,,"CFR_1"))) &amp; ""</f>
        <v/>
      </c>
      <c r="EA20" s="455"/>
      <c r="EB20" s="456"/>
      <c r="EC20" s="454" t="str">
        <f ca="1">IF(EC$2="","",INDIRECT(ADDRESS($I20,COLUMN(CFR_1!$J$1)+EC$17-1,,,"CFR_1"))) &amp; ""</f>
        <v/>
      </c>
      <c r="ED20" s="455"/>
      <c r="EE20" s="456"/>
      <c r="EF20" s="454" t="str">
        <f ca="1">IF(EF$2="","",INDIRECT(ADDRESS($I20,COLUMN(CFR_1!$J$1)+EF$17-1,,,"CFR_1"))) &amp; ""</f>
        <v/>
      </c>
      <c r="EG20" s="455"/>
      <c r="EH20" s="456"/>
      <c r="EI20" s="454" t="str">
        <f ca="1">IF(EI$2="","",INDIRECT(ADDRESS($I20,COLUMN(CFR_1!$J$1)+EI$17-1,,,"CFR_1"))) &amp; ""</f>
        <v/>
      </c>
      <c r="EJ20" s="455"/>
      <c r="EK20" s="456"/>
      <c r="EL20" s="454" t="str">
        <f ca="1">IF(EL$2="","",INDIRECT(ADDRESS($I20,COLUMN(CFR_1!$J$1)+EL$17-1,,,"CFR_1"))) &amp; ""</f>
        <v/>
      </c>
      <c r="EM20" s="455"/>
      <c r="EN20" s="456"/>
      <c r="EO20" s="454" t="str">
        <f ca="1">IF(EO$2="","",INDIRECT(ADDRESS($I20,COLUMN(CFR_1!$J$1)+EO$17-1,,,"CFR_1"))) &amp; ""</f>
        <v/>
      </c>
      <c r="EP20" s="455"/>
      <c r="EQ20" s="456"/>
      <c r="ER20" s="454" t="str">
        <f ca="1">IF(ER$2="","",INDIRECT(ADDRESS($I20,COLUMN(CFR_1!$J$1)+ER$17-1,,,"CFR_1"))) &amp; ""</f>
        <v/>
      </c>
      <c r="ES20" s="455"/>
      <c r="ET20" s="456"/>
      <c r="EU20" s="454" t="str">
        <f ca="1">IF(EU$2="","",INDIRECT(ADDRESS($I20,COLUMN(CFR_1!$J$1)+EU$17-1,,,"CFR_1"))) &amp; ""</f>
        <v/>
      </c>
      <c r="EV20" s="455"/>
      <c r="EW20" s="456"/>
      <c r="EX20" s="454" t="str">
        <f ca="1">IF(EX$2="","",INDIRECT(ADDRESS($I20,COLUMN(CFR_1!$J$1)+EX$17-1,,,"CFR_1"))) &amp; ""</f>
        <v/>
      </c>
      <c r="EY20" s="455"/>
      <c r="EZ20" s="456"/>
      <c r="FA20" s="454" t="str">
        <f ca="1">IF(FA$2="","",INDIRECT(ADDRESS($I20,COLUMN(CFR_1!$J$1)+FA$17-1,,,"CFR_1"))) &amp; ""</f>
        <v/>
      </c>
      <c r="FB20" s="455"/>
      <c r="FC20" s="456"/>
      <c r="FD20" s="454" t="str">
        <f ca="1">IF(FD$2="","",INDIRECT(ADDRESS($I20,COLUMN(CFR_1!$J$1)+FD$17-1,,,"CFR_1"))) &amp; ""</f>
        <v/>
      </c>
      <c r="FE20" s="455"/>
      <c r="FF20" s="456"/>
      <c r="FG20" s="454" t="str">
        <f ca="1">IF(FG$2="","",INDIRECT(ADDRESS($I20,COLUMN(CFR_1!$J$1)+FG$17-1,,,"CFR_1"))) &amp; ""</f>
        <v/>
      </c>
      <c r="FH20" s="455"/>
      <c r="FI20" s="456"/>
      <c r="FJ20" s="454" t="str">
        <f ca="1">IF(FJ$2="","",INDIRECT(ADDRESS($I20,COLUMN(CFR_1!$J$1)+FJ$17-1,,,"CFR_1"))) &amp; ""</f>
        <v/>
      </c>
      <c r="FK20" s="455"/>
      <c r="FL20" s="456"/>
      <c r="FM20" s="454" t="str">
        <f ca="1">IF(FM$2="","",INDIRECT(ADDRESS($I20,COLUMN(CFR_1!$J$1)+FM$17-1,,,"CFR_1"))) &amp; ""</f>
        <v/>
      </c>
      <c r="FN20" s="455"/>
      <c r="FO20" s="456"/>
      <c r="FP20" s="454" t="str">
        <f ca="1">IF(FP$2="","",INDIRECT(ADDRESS($I20,COLUMN(CFR_1!$J$1)+FP$17-1,,,"CFR_1"))) &amp; ""</f>
        <v/>
      </c>
      <c r="FQ20" s="455"/>
      <c r="FR20" s="456"/>
      <c r="FS20" s="454" t="str">
        <f ca="1">IF(FS$2="","",INDIRECT(ADDRESS($I20,COLUMN(CFR_1!$J$1)+FS$17-1,,,"CFR_1"))) &amp; ""</f>
        <v/>
      </c>
      <c r="FT20" s="455"/>
      <c r="FU20" s="456"/>
      <c r="FV20" s="454" t="str">
        <f ca="1">IF(FV$2="","",INDIRECT(ADDRESS($I20,COLUMN(CFR_1!$J$1)+FV$17-1,,,"CFR_1"))) &amp; ""</f>
        <v/>
      </c>
      <c r="FW20" s="455"/>
      <c r="FX20" s="456"/>
      <c r="FY20" s="454" t="str">
        <f ca="1">IF(FY$2="","",INDIRECT(ADDRESS($I20,COLUMN(CFR_1!$J$1)+FY$17-1,,,"CFR_1"))) &amp; ""</f>
        <v/>
      </c>
      <c r="FZ20" s="455"/>
      <c r="GA20" s="456"/>
      <c r="GB20" s="454" t="str">
        <f ca="1">IF(GB$2="","",INDIRECT(ADDRESS($I20,COLUMN(CFR_1!$J$1)+GB$17-1,,,"CFR_1"))) &amp; ""</f>
        <v/>
      </c>
      <c r="GC20" s="455"/>
      <c r="GD20" s="456"/>
      <c r="GE20" s="454" t="str">
        <f ca="1">IF(GE$2="","",INDIRECT(ADDRESS($I20,COLUMN(CFR_1!$J$1)+GE$17-1,,,"CFR_1"))) &amp; ""</f>
        <v/>
      </c>
      <c r="GF20" s="455"/>
      <c r="GG20" s="456"/>
      <c r="GH20" s="454" t="str">
        <f ca="1">IF(GH$2="","",INDIRECT(ADDRESS($I20,COLUMN(CFR_1!$J$1)+GH$17-1,,,"CFR_1"))) &amp; ""</f>
        <v/>
      </c>
      <c r="GI20" s="455"/>
      <c r="GJ20" s="456"/>
      <c r="GK20" s="454" t="str">
        <f ca="1">IF(GK$2="","",INDIRECT(ADDRESS($I20,COLUMN(CFR_1!$J$1)+GK$17-1,,,"CFR_1"))) &amp; ""</f>
        <v/>
      </c>
      <c r="GL20" s="455"/>
      <c r="GM20" s="456"/>
      <c r="GN20" s="454" t="str">
        <f ca="1">IF(GN$2="","",INDIRECT(ADDRESS($I20,COLUMN(CFR_1!$J$1)+GN$17-1,,,"CFR_1"))) &amp; ""</f>
        <v/>
      </c>
      <c r="GO20" s="455"/>
      <c r="GP20" s="456"/>
      <c r="GQ20" s="454" t="str">
        <f ca="1">IF(GQ$2="","",INDIRECT(ADDRESS($I20,COLUMN(CFR_1!$J$1)+GQ$17-1,,,"CFR_1"))) &amp; ""</f>
        <v/>
      </c>
      <c r="GR20" s="455"/>
      <c r="GS20" s="456"/>
      <c r="GT20" s="454" t="str">
        <f ca="1">IF(GT$2="","",INDIRECT(ADDRESS($I20,COLUMN(CFR_1!$J$1)+GT$17-1,,,"CFR_1"))) &amp; ""</f>
        <v/>
      </c>
      <c r="GU20" s="455"/>
      <c r="GV20" s="456"/>
      <c r="GW20" s="454" t="str">
        <f ca="1">IF(GW$2="","",INDIRECT(ADDRESS($I20,COLUMN(CFR_1!$J$1)+GW$17-1,,,"CFR_1"))) &amp; ""</f>
        <v/>
      </c>
      <c r="GX20" s="455"/>
      <c r="GY20" s="456"/>
      <c r="GZ20" s="454" t="str">
        <f ca="1">IF(GZ$2="","",INDIRECT(ADDRESS($I20,COLUMN(CFR_1!$J$1)+GZ$17-1,,,"CFR_1"))) &amp; ""</f>
        <v/>
      </c>
      <c r="HA20" s="455"/>
      <c r="HB20" s="456"/>
      <c r="HC20" s="454" t="str">
        <f ca="1">IF(HC$2="","",INDIRECT(ADDRESS($I20,COLUMN(CFR_1!$J$1)+HC$17-1,,,"CFR_1"))) &amp; ""</f>
        <v/>
      </c>
      <c r="HD20" s="455"/>
      <c r="HE20" s="456"/>
      <c r="HF20" s="454" t="str">
        <f ca="1">IF(HF$2="","",INDIRECT(ADDRESS($I20,COLUMN(CFR_1!$J$1)+HF$17-1,,,"CFR_1"))) &amp; ""</f>
        <v/>
      </c>
      <c r="HG20" s="455"/>
      <c r="HH20" s="456"/>
      <c r="HI20" s="454" t="str">
        <f ca="1">IF(HI$2="","",INDIRECT(ADDRESS($I20,COLUMN(CFR_1!$J$1)+HI$17-1,,,"CFR_1"))) &amp; ""</f>
        <v/>
      </c>
      <c r="HJ20" s="455"/>
      <c r="HK20" s="456"/>
      <c r="HL20" s="454" t="str">
        <f ca="1">IF(HL$2="","",INDIRECT(ADDRESS($I20,COLUMN(CFR_1!$J$1)+HL$17-1,,,"CFR_1"))) &amp; ""</f>
        <v/>
      </c>
      <c r="HM20" s="455"/>
      <c r="HN20" s="456"/>
      <c r="HO20" s="454" t="str">
        <f ca="1">IF(HO$2="","",INDIRECT(ADDRESS($I20,COLUMN(CFR_1!$J$1)+HO$17-1,,,"CFR_1"))) &amp; ""</f>
        <v/>
      </c>
      <c r="HP20" s="455"/>
      <c r="HQ20" s="456"/>
    </row>
    <row r="21" spans="1:225" x14ac:dyDescent="0.3">
      <c r="A21" s="468"/>
      <c r="B21" s="95" t="s">
        <v>144</v>
      </c>
      <c r="C21" s="96"/>
      <c r="D21" s="96"/>
      <c r="E21" s="96"/>
      <c r="F21" s="96"/>
      <c r="G21" s="96"/>
      <c r="H21" s="96"/>
      <c r="I21" s="70">
        <f>+ROW(CFR_1!$A$20)</f>
        <v>20</v>
      </c>
      <c r="J21" s="356"/>
      <c r="K21" s="158"/>
      <c r="L21" s="345"/>
      <c r="M21" s="454" t="str">
        <f ca="1">IF(M$2="","",INDIRECT(ADDRESS($I21,COLUMN(CFR_1!$J$1)+M$17-1,,,"CFR_1"))) &amp; ""</f>
        <v/>
      </c>
      <c r="N21" s="455"/>
      <c r="O21" s="456"/>
      <c r="P21" s="454" t="str">
        <f ca="1">IF(P$2="","",INDIRECT(ADDRESS($I21,COLUMN(CFR_1!$J$1)+P$17-1,,,"CFR_1"))) &amp; ""</f>
        <v/>
      </c>
      <c r="Q21" s="455"/>
      <c r="R21" s="456"/>
      <c r="S21" s="454" t="str">
        <f ca="1">IF(S$2="","",INDIRECT(ADDRESS($I21,COLUMN(CFR_1!$J$1)+S$17-1,,,"CFR_1"))) &amp; ""</f>
        <v/>
      </c>
      <c r="T21" s="455"/>
      <c r="U21" s="456"/>
      <c r="V21" s="454" t="str">
        <f ca="1">IF(V$2="","",INDIRECT(ADDRESS($I21,COLUMN(CFR_1!$J$1)+V$17-1,,,"CFR_1"))) &amp; ""</f>
        <v/>
      </c>
      <c r="W21" s="455"/>
      <c r="X21" s="456"/>
      <c r="Y21" s="454" t="str">
        <f ca="1">IF(Y$2="","",INDIRECT(ADDRESS($I21,COLUMN(CFR_1!$J$1)+Y$17-1,,,"CFR_1"))) &amp; ""</f>
        <v/>
      </c>
      <c r="Z21" s="455"/>
      <c r="AA21" s="456"/>
      <c r="AB21" s="454" t="str">
        <f ca="1">IF(AB$2="","",INDIRECT(ADDRESS($I21,COLUMN(CFR_1!$J$1)+AB$17-1,,,"CFR_1"))) &amp; ""</f>
        <v/>
      </c>
      <c r="AC21" s="455"/>
      <c r="AD21" s="456"/>
      <c r="AE21" s="454" t="str">
        <f ca="1">IF(AE$2="","",INDIRECT(ADDRESS($I21,COLUMN(CFR_1!$J$1)+AE$17-1,,,"CFR_1"))) &amp; ""</f>
        <v/>
      </c>
      <c r="AF21" s="455"/>
      <c r="AG21" s="456"/>
      <c r="AH21" s="454" t="str">
        <f ca="1">IF(AH$2="","",INDIRECT(ADDRESS($I21,COLUMN(CFR_1!$J$1)+AH$17-1,,,"CFR_1"))) &amp; ""</f>
        <v/>
      </c>
      <c r="AI21" s="455"/>
      <c r="AJ21" s="456"/>
      <c r="AK21" s="454" t="str">
        <f ca="1">IF(AK$2="","",INDIRECT(ADDRESS($I21,COLUMN(CFR_1!$J$1)+AK$17-1,,,"CFR_1"))) &amp; ""</f>
        <v/>
      </c>
      <c r="AL21" s="455"/>
      <c r="AM21" s="456"/>
      <c r="AN21" s="454" t="str">
        <f ca="1">IF(AN$2="","",INDIRECT(ADDRESS($I21,COLUMN(CFR_1!$J$1)+AN$17-1,,,"CFR_1"))) &amp; ""</f>
        <v/>
      </c>
      <c r="AO21" s="455"/>
      <c r="AP21" s="456"/>
      <c r="AQ21" s="454" t="str">
        <f ca="1">IF(AQ$2="","",INDIRECT(ADDRESS($I21,COLUMN(CFR_1!$J$1)+AQ$17-1,,,"CFR_1"))) &amp; ""</f>
        <v/>
      </c>
      <c r="AR21" s="455"/>
      <c r="AS21" s="456"/>
      <c r="AT21" s="454" t="str">
        <f ca="1">IF(AT$2="","",INDIRECT(ADDRESS($I21,COLUMN(CFR_1!$J$1)+AT$17-1,,,"CFR_1"))) &amp; ""</f>
        <v/>
      </c>
      <c r="AU21" s="455"/>
      <c r="AV21" s="456"/>
      <c r="AW21" s="454" t="str">
        <f ca="1">IF(AW$2="","",INDIRECT(ADDRESS($I21,COLUMN(CFR_1!$J$1)+AW$17-1,,,"CFR_1"))) &amp; ""</f>
        <v/>
      </c>
      <c r="AX21" s="455"/>
      <c r="AY21" s="456"/>
      <c r="AZ21" s="454" t="str">
        <f ca="1">IF(AZ$2="","",INDIRECT(ADDRESS($I21,COLUMN(CFR_1!$J$1)+AZ$17-1,,,"CFR_1"))) &amp; ""</f>
        <v/>
      </c>
      <c r="BA21" s="455"/>
      <c r="BB21" s="456"/>
      <c r="BC21" s="454" t="str">
        <f ca="1">IF(BC$2="","",INDIRECT(ADDRESS($I21,COLUMN(CFR_1!$J$1)+BC$17-1,,,"CFR_1"))) &amp; ""</f>
        <v/>
      </c>
      <c r="BD21" s="455"/>
      <c r="BE21" s="456"/>
      <c r="BF21" s="454" t="str">
        <f ca="1">IF(BF$2="","",INDIRECT(ADDRESS($I21,COLUMN(CFR_1!$J$1)+BF$17-1,,,"CFR_1"))) &amp; ""</f>
        <v/>
      </c>
      <c r="BG21" s="455"/>
      <c r="BH21" s="456"/>
      <c r="BI21" s="454" t="str">
        <f ca="1">IF(BI$2="","",INDIRECT(ADDRESS($I21,COLUMN(CFR_1!$J$1)+BI$17-1,,,"CFR_1"))) &amp; ""</f>
        <v/>
      </c>
      <c r="BJ21" s="455"/>
      <c r="BK21" s="456"/>
      <c r="BL21" s="454" t="str">
        <f ca="1">IF(BL$2="","",INDIRECT(ADDRESS($I21,COLUMN(CFR_1!$J$1)+BL$17-1,,,"CFR_1"))) &amp; ""</f>
        <v/>
      </c>
      <c r="BM21" s="455"/>
      <c r="BN21" s="456"/>
      <c r="BO21" s="454" t="str">
        <f ca="1">IF(BO$2="","",INDIRECT(ADDRESS($I21,COLUMN(CFR_1!$J$1)+BO$17-1,,,"CFR_1"))) &amp; ""</f>
        <v/>
      </c>
      <c r="BP21" s="455"/>
      <c r="BQ21" s="456"/>
      <c r="BR21" s="454" t="str">
        <f ca="1">IF(BR$2="","",INDIRECT(ADDRESS($I21,COLUMN(CFR_1!$J$1)+BR$17-1,,,"CFR_1"))) &amp; ""</f>
        <v/>
      </c>
      <c r="BS21" s="455"/>
      <c r="BT21" s="456"/>
      <c r="BU21" s="454" t="str">
        <f ca="1">IF(BU$2="","",INDIRECT(ADDRESS($I21,COLUMN(CFR_1!$J$1)+BU$17-1,,,"CFR_1"))) &amp; ""</f>
        <v/>
      </c>
      <c r="BV21" s="455"/>
      <c r="BW21" s="456"/>
      <c r="BX21" s="454" t="str">
        <f ca="1">IF(BX$2="","",INDIRECT(ADDRESS($I21,COLUMN(CFR_1!$J$1)+BX$17-1,,,"CFR_1"))) &amp; ""</f>
        <v/>
      </c>
      <c r="BY21" s="455"/>
      <c r="BZ21" s="456"/>
      <c r="CA21" s="454" t="str">
        <f ca="1">IF(CA$2="","",INDIRECT(ADDRESS($I21,COLUMN(CFR_1!$J$1)+CA$17-1,,,"CFR_1"))) &amp; ""</f>
        <v/>
      </c>
      <c r="CB21" s="455"/>
      <c r="CC21" s="456"/>
      <c r="CD21" s="454" t="str">
        <f ca="1">IF(CD$2="","",INDIRECT(ADDRESS($I21,COLUMN(CFR_1!$J$1)+CD$17-1,,,"CFR_1"))) &amp; ""</f>
        <v/>
      </c>
      <c r="CE21" s="455"/>
      <c r="CF21" s="456"/>
      <c r="CG21" s="454" t="str">
        <f ca="1">IF(CG$2="","",INDIRECT(ADDRESS($I21,COLUMN(CFR_1!$J$1)+CG$17-1,,,"CFR_1"))) &amp; ""</f>
        <v/>
      </c>
      <c r="CH21" s="455"/>
      <c r="CI21" s="456"/>
      <c r="CJ21" s="454" t="str">
        <f ca="1">IF(CJ$2="","",INDIRECT(ADDRESS($I21,COLUMN(CFR_1!$J$1)+CJ$17-1,,,"CFR_1"))) &amp; ""</f>
        <v/>
      </c>
      <c r="CK21" s="455"/>
      <c r="CL21" s="456"/>
      <c r="CM21" s="454" t="str">
        <f ca="1">IF(CM$2="","",INDIRECT(ADDRESS($I21,COLUMN(CFR_1!$J$1)+CM$17-1,,,"CFR_1"))) &amp; ""</f>
        <v/>
      </c>
      <c r="CN21" s="455"/>
      <c r="CO21" s="456"/>
      <c r="CP21" s="454" t="str">
        <f ca="1">IF(CP$2="","",INDIRECT(ADDRESS($I21,COLUMN(CFR_1!$J$1)+CP$17-1,,,"CFR_1"))) &amp; ""</f>
        <v/>
      </c>
      <c r="CQ21" s="455"/>
      <c r="CR21" s="456"/>
      <c r="CS21" s="454" t="str">
        <f ca="1">IF(CS$2="","",INDIRECT(ADDRESS($I21,COLUMN(CFR_1!$J$1)+CS$17-1,,,"CFR_1"))) &amp; ""</f>
        <v/>
      </c>
      <c r="CT21" s="455"/>
      <c r="CU21" s="456"/>
      <c r="CV21" s="454" t="str">
        <f ca="1">IF(CV$2="","",INDIRECT(ADDRESS($I21,COLUMN(CFR_1!$J$1)+CV$17-1,,,"CFR_1"))) &amp; ""</f>
        <v/>
      </c>
      <c r="CW21" s="455"/>
      <c r="CX21" s="456"/>
      <c r="CY21" s="454" t="str">
        <f ca="1">IF(CY$2="","",INDIRECT(ADDRESS($I21,COLUMN(CFR_1!$J$1)+CY$17-1,,,"CFR_1"))) &amp; ""</f>
        <v/>
      </c>
      <c r="CZ21" s="455"/>
      <c r="DA21" s="456"/>
      <c r="DB21" s="454" t="str">
        <f ca="1">IF(DB$2="","",INDIRECT(ADDRESS($I21,COLUMN(CFR_1!$J$1)+DB$17-1,,,"CFR_1"))) &amp; ""</f>
        <v/>
      </c>
      <c r="DC21" s="455"/>
      <c r="DD21" s="456"/>
      <c r="DE21" s="454" t="str">
        <f ca="1">IF(DE$2="","",INDIRECT(ADDRESS($I21,COLUMN(CFR_1!$J$1)+DE$17-1,,,"CFR_1"))) &amp; ""</f>
        <v/>
      </c>
      <c r="DF21" s="455"/>
      <c r="DG21" s="456"/>
      <c r="DH21" s="454" t="str">
        <f ca="1">IF(DH$2="","",INDIRECT(ADDRESS($I21,COLUMN(CFR_1!$J$1)+DH$17-1,,,"CFR_1"))) &amp; ""</f>
        <v/>
      </c>
      <c r="DI21" s="455"/>
      <c r="DJ21" s="456"/>
      <c r="DK21" s="454" t="str">
        <f ca="1">IF(DK$2="","",INDIRECT(ADDRESS($I21,COLUMN(CFR_1!$J$1)+DK$17-1,,,"CFR_1"))) &amp; ""</f>
        <v/>
      </c>
      <c r="DL21" s="455"/>
      <c r="DM21" s="456"/>
      <c r="DN21" s="454" t="str">
        <f ca="1">IF(DN$2="","",INDIRECT(ADDRESS($I21,COLUMN(CFR_1!$J$1)+DN$17-1,,,"CFR_1"))) &amp; ""</f>
        <v/>
      </c>
      <c r="DO21" s="455"/>
      <c r="DP21" s="456"/>
      <c r="DQ21" s="454" t="str">
        <f ca="1">IF(DQ$2="","",INDIRECT(ADDRESS($I21,COLUMN(CFR_1!$J$1)+DQ$17-1,,,"CFR_1"))) &amp; ""</f>
        <v/>
      </c>
      <c r="DR21" s="455"/>
      <c r="DS21" s="456"/>
      <c r="DT21" s="454" t="str">
        <f ca="1">IF(DT$2="","",INDIRECT(ADDRESS($I21,COLUMN(CFR_1!$J$1)+DT$17-1,,,"CFR_1"))) &amp; ""</f>
        <v/>
      </c>
      <c r="DU21" s="455"/>
      <c r="DV21" s="456"/>
      <c r="DW21" s="454" t="str">
        <f ca="1">IF(DW$2="","",INDIRECT(ADDRESS($I21,COLUMN(CFR_1!$J$1)+DW$17-1,,,"CFR_1"))) &amp; ""</f>
        <v/>
      </c>
      <c r="DX21" s="455"/>
      <c r="DY21" s="456"/>
      <c r="DZ21" s="454" t="str">
        <f ca="1">IF(DZ$2="","",INDIRECT(ADDRESS($I21,COLUMN(CFR_1!$J$1)+DZ$17-1,,,"CFR_1"))) &amp; ""</f>
        <v/>
      </c>
      <c r="EA21" s="455"/>
      <c r="EB21" s="456"/>
      <c r="EC21" s="454" t="str">
        <f ca="1">IF(EC$2="","",INDIRECT(ADDRESS($I21,COLUMN(CFR_1!$J$1)+EC$17-1,,,"CFR_1"))) &amp; ""</f>
        <v/>
      </c>
      <c r="ED21" s="455"/>
      <c r="EE21" s="456"/>
      <c r="EF21" s="454" t="str">
        <f ca="1">IF(EF$2="","",INDIRECT(ADDRESS($I21,COLUMN(CFR_1!$J$1)+EF$17-1,,,"CFR_1"))) &amp; ""</f>
        <v/>
      </c>
      <c r="EG21" s="455"/>
      <c r="EH21" s="456"/>
      <c r="EI21" s="454" t="str">
        <f ca="1">IF(EI$2="","",INDIRECT(ADDRESS($I21,COLUMN(CFR_1!$J$1)+EI$17-1,,,"CFR_1"))) &amp; ""</f>
        <v/>
      </c>
      <c r="EJ21" s="455"/>
      <c r="EK21" s="456"/>
      <c r="EL21" s="454" t="str">
        <f ca="1">IF(EL$2="","",INDIRECT(ADDRESS($I21,COLUMN(CFR_1!$J$1)+EL$17-1,,,"CFR_1"))) &amp; ""</f>
        <v/>
      </c>
      <c r="EM21" s="455"/>
      <c r="EN21" s="456"/>
      <c r="EO21" s="454" t="str">
        <f ca="1">IF(EO$2="","",INDIRECT(ADDRESS($I21,COLUMN(CFR_1!$J$1)+EO$17-1,,,"CFR_1"))) &amp; ""</f>
        <v/>
      </c>
      <c r="EP21" s="455"/>
      <c r="EQ21" s="456"/>
      <c r="ER21" s="454" t="str">
        <f ca="1">IF(ER$2="","",INDIRECT(ADDRESS($I21,COLUMN(CFR_1!$J$1)+ER$17-1,,,"CFR_1"))) &amp; ""</f>
        <v/>
      </c>
      <c r="ES21" s="455"/>
      <c r="ET21" s="456"/>
      <c r="EU21" s="454" t="str">
        <f ca="1">IF(EU$2="","",INDIRECT(ADDRESS($I21,COLUMN(CFR_1!$J$1)+EU$17-1,,,"CFR_1"))) &amp; ""</f>
        <v/>
      </c>
      <c r="EV21" s="455"/>
      <c r="EW21" s="456"/>
      <c r="EX21" s="454" t="str">
        <f ca="1">IF(EX$2="","",INDIRECT(ADDRESS($I21,COLUMN(CFR_1!$J$1)+EX$17-1,,,"CFR_1"))) &amp; ""</f>
        <v/>
      </c>
      <c r="EY21" s="455"/>
      <c r="EZ21" s="456"/>
      <c r="FA21" s="454" t="str">
        <f ca="1">IF(FA$2="","",INDIRECT(ADDRESS($I21,COLUMN(CFR_1!$J$1)+FA$17-1,,,"CFR_1"))) &amp; ""</f>
        <v/>
      </c>
      <c r="FB21" s="455"/>
      <c r="FC21" s="456"/>
      <c r="FD21" s="454" t="str">
        <f ca="1">IF(FD$2="","",INDIRECT(ADDRESS($I21,COLUMN(CFR_1!$J$1)+FD$17-1,,,"CFR_1"))) &amp; ""</f>
        <v/>
      </c>
      <c r="FE21" s="455"/>
      <c r="FF21" s="456"/>
      <c r="FG21" s="454" t="str">
        <f ca="1">IF(FG$2="","",INDIRECT(ADDRESS($I21,COLUMN(CFR_1!$J$1)+FG$17-1,,,"CFR_1"))) &amp; ""</f>
        <v/>
      </c>
      <c r="FH21" s="455"/>
      <c r="FI21" s="456"/>
      <c r="FJ21" s="454" t="str">
        <f ca="1">IF(FJ$2="","",INDIRECT(ADDRESS($I21,COLUMN(CFR_1!$J$1)+FJ$17-1,,,"CFR_1"))) &amp; ""</f>
        <v/>
      </c>
      <c r="FK21" s="455"/>
      <c r="FL21" s="456"/>
      <c r="FM21" s="454" t="str">
        <f ca="1">IF(FM$2="","",INDIRECT(ADDRESS($I21,COLUMN(CFR_1!$J$1)+FM$17-1,,,"CFR_1"))) &amp; ""</f>
        <v/>
      </c>
      <c r="FN21" s="455"/>
      <c r="FO21" s="456"/>
      <c r="FP21" s="454" t="str">
        <f ca="1">IF(FP$2="","",INDIRECT(ADDRESS($I21,COLUMN(CFR_1!$J$1)+FP$17-1,,,"CFR_1"))) &amp; ""</f>
        <v/>
      </c>
      <c r="FQ21" s="455"/>
      <c r="FR21" s="456"/>
      <c r="FS21" s="454" t="str">
        <f ca="1">IF(FS$2="","",INDIRECT(ADDRESS($I21,COLUMN(CFR_1!$J$1)+FS$17-1,,,"CFR_1"))) &amp; ""</f>
        <v/>
      </c>
      <c r="FT21" s="455"/>
      <c r="FU21" s="456"/>
      <c r="FV21" s="454" t="str">
        <f ca="1">IF(FV$2="","",INDIRECT(ADDRESS($I21,COLUMN(CFR_1!$J$1)+FV$17-1,,,"CFR_1"))) &amp; ""</f>
        <v/>
      </c>
      <c r="FW21" s="455"/>
      <c r="FX21" s="456"/>
      <c r="FY21" s="454" t="str">
        <f ca="1">IF(FY$2="","",INDIRECT(ADDRESS($I21,COLUMN(CFR_1!$J$1)+FY$17-1,,,"CFR_1"))) &amp; ""</f>
        <v/>
      </c>
      <c r="FZ21" s="455"/>
      <c r="GA21" s="456"/>
      <c r="GB21" s="454" t="str">
        <f ca="1">IF(GB$2="","",INDIRECT(ADDRESS($I21,COLUMN(CFR_1!$J$1)+GB$17-1,,,"CFR_1"))) &amp; ""</f>
        <v/>
      </c>
      <c r="GC21" s="455"/>
      <c r="GD21" s="456"/>
      <c r="GE21" s="454" t="str">
        <f ca="1">IF(GE$2="","",INDIRECT(ADDRESS($I21,COLUMN(CFR_1!$J$1)+GE$17-1,,,"CFR_1"))) &amp; ""</f>
        <v/>
      </c>
      <c r="GF21" s="455"/>
      <c r="GG21" s="456"/>
      <c r="GH21" s="454" t="str">
        <f ca="1">IF(GH$2="","",INDIRECT(ADDRESS($I21,COLUMN(CFR_1!$J$1)+GH$17-1,,,"CFR_1"))) &amp; ""</f>
        <v/>
      </c>
      <c r="GI21" s="455"/>
      <c r="GJ21" s="456"/>
      <c r="GK21" s="454" t="str">
        <f ca="1">IF(GK$2="","",INDIRECT(ADDRESS($I21,COLUMN(CFR_1!$J$1)+GK$17-1,,,"CFR_1"))) &amp; ""</f>
        <v/>
      </c>
      <c r="GL21" s="455"/>
      <c r="GM21" s="456"/>
      <c r="GN21" s="454" t="str">
        <f ca="1">IF(GN$2="","",INDIRECT(ADDRESS($I21,COLUMN(CFR_1!$J$1)+GN$17-1,,,"CFR_1"))) &amp; ""</f>
        <v/>
      </c>
      <c r="GO21" s="455"/>
      <c r="GP21" s="456"/>
      <c r="GQ21" s="454" t="str">
        <f ca="1">IF(GQ$2="","",INDIRECT(ADDRESS($I21,COLUMN(CFR_1!$J$1)+GQ$17-1,,,"CFR_1"))) &amp; ""</f>
        <v/>
      </c>
      <c r="GR21" s="455"/>
      <c r="GS21" s="456"/>
      <c r="GT21" s="454" t="str">
        <f ca="1">IF(GT$2="","",INDIRECT(ADDRESS($I21,COLUMN(CFR_1!$J$1)+GT$17-1,,,"CFR_1"))) &amp; ""</f>
        <v/>
      </c>
      <c r="GU21" s="455"/>
      <c r="GV21" s="456"/>
      <c r="GW21" s="454" t="str">
        <f ca="1">IF(GW$2="","",INDIRECT(ADDRESS($I21,COLUMN(CFR_1!$J$1)+GW$17-1,,,"CFR_1"))) &amp; ""</f>
        <v/>
      </c>
      <c r="GX21" s="455"/>
      <c r="GY21" s="456"/>
      <c r="GZ21" s="454" t="str">
        <f ca="1">IF(GZ$2="","",INDIRECT(ADDRESS($I21,COLUMN(CFR_1!$J$1)+GZ$17-1,,,"CFR_1"))) &amp; ""</f>
        <v/>
      </c>
      <c r="HA21" s="455"/>
      <c r="HB21" s="456"/>
      <c r="HC21" s="454" t="str">
        <f ca="1">IF(HC$2="","",INDIRECT(ADDRESS($I21,COLUMN(CFR_1!$J$1)+HC$17-1,,,"CFR_1"))) &amp; ""</f>
        <v/>
      </c>
      <c r="HD21" s="455"/>
      <c r="HE21" s="456"/>
      <c r="HF21" s="454" t="str">
        <f ca="1">IF(HF$2="","",INDIRECT(ADDRESS($I21,COLUMN(CFR_1!$J$1)+HF$17-1,,,"CFR_1"))) &amp; ""</f>
        <v/>
      </c>
      <c r="HG21" s="455"/>
      <c r="HH21" s="456"/>
      <c r="HI21" s="454" t="str">
        <f ca="1">IF(HI$2="","",INDIRECT(ADDRESS($I21,COLUMN(CFR_1!$J$1)+HI$17-1,,,"CFR_1"))) &amp; ""</f>
        <v/>
      </c>
      <c r="HJ21" s="455"/>
      <c r="HK21" s="456"/>
      <c r="HL21" s="454" t="str">
        <f ca="1">IF(HL$2="","",INDIRECT(ADDRESS($I21,COLUMN(CFR_1!$J$1)+HL$17-1,,,"CFR_1"))) &amp; ""</f>
        <v/>
      </c>
      <c r="HM21" s="455"/>
      <c r="HN21" s="456"/>
      <c r="HO21" s="454" t="str">
        <f ca="1">IF(HO$2="","",INDIRECT(ADDRESS($I21,COLUMN(CFR_1!$J$1)+HO$17-1,,,"CFR_1"))) &amp; ""</f>
        <v/>
      </c>
      <c r="HP21" s="455"/>
      <c r="HQ21" s="456"/>
    </row>
    <row r="22" spans="1:225" x14ac:dyDescent="0.3">
      <c r="A22" s="468"/>
      <c r="B22" s="95" t="s">
        <v>145</v>
      </c>
      <c r="C22" s="96"/>
      <c r="D22" s="96"/>
      <c r="E22" s="96"/>
      <c r="F22" s="96"/>
      <c r="G22" s="96"/>
      <c r="H22" s="96"/>
      <c r="I22" s="70">
        <f>ROW(CFR_1!$A$21)</f>
        <v>21</v>
      </c>
      <c r="J22" s="356"/>
      <c r="K22" s="158"/>
      <c r="L22" s="345"/>
      <c r="M22" s="454" t="str">
        <f ca="1">IF(M$2="","",INDIRECT(ADDRESS($I22,COLUMN(CFR_1!$J$1)+M$17-1,,,"CFR_1"))) &amp; ""</f>
        <v/>
      </c>
      <c r="N22" s="455"/>
      <c r="O22" s="456"/>
      <c r="P22" s="454" t="str">
        <f ca="1">IF(P$2="","",INDIRECT(ADDRESS($I22,COLUMN(CFR_1!$J$1)+P$17-1,,,"CFR_1"))) &amp; ""</f>
        <v/>
      </c>
      <c r="Q22" s="455"/>
      <c r="R22" s="456"/>
      <c r="S22" s="454" t="str">
        <f ca="1">IF(S$2="","",INDIRECT(ADDRESS($I22,COLUMN(CFR_1!$J$1)+S$17-1,,,"CFR_1"))) &amp; ""</f>
        <v/>
      </c>
      <c r="T22" s="455"/>
      <c r="U22" s="456"/>
      <c r="V22" s="454" t="str">
        <f ca="1">IF(V$2="","",INDIRECT(ADDRESS($I22,COLUMN(CFR_1!$J$1)+V$17-1,,,"CFR_1"))) &amp; ""</f>
        <v/>
      </c>
      <c r="W22" s="455"/>
      <c r="X22" s="456"/>
      <c r="Y22" s="454" t="str">
        <f ca="1">IF(Y$2="","",INDIRECT(ADDRESS($I22,COLUMN(CFR_1!$J$1)+Y$17-1,,,"CFR_1"))) &amp; ""</f>
        <v/>
      </c>
      <c r="Z22" s="455"/>
      <c r="AA22" s="456"/>
      <c r="AB22" s="454" t="str">
        <f ca="1">IF(AB$2="","",INDIRECT(ADDRESS($I22,COLUMN(CFR_1!$J$1)+AB$17-1,,,"CFR_1"))) &amp; ""</f>
        <v/>
      </c>
      <c r="AC22" s="455"/>
      <c r="AD22" s="456"/>
      <c r="AE22" s="454" t="str">
        <f ca="1">IF(AE$2="","",INDIRECT(ADDRESS($I22,COLUMN(CFR_1!$J$1)+AE$17-1,,,"CFR_1"))) &amp; ""</f>
        <v/>
      </c>
      <c r="AF22" s="455"/>
      <c r="AG22" s="456"/>
      <c r="AH22" s="454" t="str">
        <f ca="1">IF(AH$2="","",INDIRECT(ADDRESS($I22,COLUMN(CFR_1!$J$1)+AH$17-1,,,"CFR_1"))) &amp; ""</f>
        <v/>
      </c>
      <c r="AI22" s="455"/>
      <c r="AJ22" s="456"/>
      <c r="AK22" s="454" t="str">
        <f ca="1">IF(AK$2="","",INDIRECT(ADDRESS($I22,COLUMN(CFR_1!$J$1)+AK$17-1,,,"CFR_1"))) &amp; ""</f>
        <v/>
      </c>
      <c r="AL22" s="455"/>
      <c r="AM22" s="456"/>
      <c r="AN22" s="454" t="str">
        <f ca="1">IF(AN$2="","",INDIRECT(ADDRESS($I22,COLUMN(CFR_1!$J$1)+AN$17-1,,,"CFR_1"))) &amp; ""</f>
        <v/>
      </c>
      <c r="AO22" s="455"/>
      <c r="AP22" s="456"/>
      <c r="AQ22" s="454" t="str">
        <f ca="1">IF(AQ$2="","",INDIRECT(ADDRESS($I22,COLUMN(CFR_1!$J$1)+AQ$17-1,,,"CFR_1"))) &amp; ""</f>
        <v/>
      </c>
      <c r="AR22" s="455"/>
      <c r="AS22" s="456"/>
      <c r="AT22" s="454" t="str">
        <f ca="1">IF(AT$2="","",INDIRECT(ADDRESS($I22,COLUMN(CFR_1!$J$1)+AT$17-1,,,"CFR_1"))) &amp; ""</f>
        <v/>
      </c>
      <c r="AU22" s="455"/>
      <c r="AV22" s="456"/>
      <c r="AW22" s="454" t="str">
        <f ca="1">IF(AW$2="","",INDIRECT(ADDRESS($I22,COLUMN(CFR_1!$J$1)+AW$17-1,,,"CFR_1"))) &amp; ""</f>
        <v/>
      </c>
      <c r="AX22" s="455"/>
      <c r="AY22" s="456"/>
      <c r="AZ22" s="454" t="str">
        <f ca="1">IF(AZ$2="","",INDIRECT(ADDRESS($I22,COLUMN(CFR_1!$J$1)+AZ$17-1,,,"CFR_1"))) &amp; ""</f>
        <v/>
      </c>
      <c r="BA22" s="455"/>
      <c r="BB22" s="456"/>
      <c r="BC22" s="454" t="str">
        <f ca="1">IF(BC$2="","",INDIRECT(ADDRESS($I22,COLUMN(CFR_1!$J$1)+BC$17-1,,,"CFR_1"))) &amp; ""</f>
        <v/>
      </c>
      <c r="BD22" s="455"/>
      <c r="BE22" s="456"/>
      <c r="BF22" s="454" t="str">
        <f ca="1">IF(BF$2="","",INDIRECT(ADDRESS($I22,COLUMN(CFR_1!$J$1)+BF$17-1,,,"CFR_1"))) &amp; ""</f>
        <v/>
      </c>
      <c r="BG22" s="455"/>
      <c r="BH22" s="456"/>
      <c r="BI22" s="454" t="str">
        <f ca="1">IF(BI$2="","",INDIRECT(ADDRESS($I22,COLUMN(CFR_1!$J$1)+BI$17-1,,,"CFR_1"))) &amp; ""</f>
        <v/>
      </c>
      <c r="BJ22" s="455"/>
      <c r="BK22" s="456"/>
      <c r="BL22" s="454" t="str">
        <f ca="1">IF(BL$2="","",INDIRECT(ADDRESS($I22,COLUMN(CFR_1!$J$1)+BL$17-1,,,"CFR_1"))) &amp; ""</f>
        <v/>
      </c>
      <c r="BM22" s="455"/>
      <c r="BN22" s="456"/>
      <c r="BO22" s="454" t="str">
        <f ca="1">IF(BO$2="","",INDIRECT(ADDRESS($I22,COLUMN(CFR_1!$J$1)+BO$17-1,,,"CFR_1"))) &amp; ""</f>
        <v/>
      </c>
      <c r="BP22" s="455"/>
      <c r="BQ22" s="456"/>
      <c r="BR22" s="454" t="str">
        <f ca="1">IF(BR$2="","",INDIRECT(ADDRESS($I22,COLUMN(CFR_1!$J$1)+BR$17-1,,,"CFR_1"))) &amp; ""</f>
        <v/>
      </c>
      <c r="BS22" s="455"/>
      <c r="BT22" s="456"/>
      <c r="BU22" s="454" t="str">
        <f ca="1">IF(BU$2="","",INDIRECT(ADDRESS($I22,COLUMN(CFR_1!$J$1)+BU$17-1,,,"CFR_1"))) &amp; ""</f>
        <v/>
      </c>
      <c r="BV22" s="455"/>
      <c r="BW22" s="456"/>
      <c r="BX22" s="454" t="str">
        <f ca="1">IF(BX$2="","",INDIRECT(ADDRESS($I22,COLUMN(CFR_1!$J$1)+BX$17-1,,,"CFR_1"))) &amp; ""</f>
        <v/>
      </c>
      <c r="BY22" s="455"/>
      <c r="BZ22" s="456"/>
      <c r="CA22" s="454" t="str">
        <f ca="1">IF(CA$2="","",INDIRECT(ADDRESS($I22,COLUMN(CFR_1!$J$1)+CA$17-1,,,"CFR_1"))) &amp; ""</f>
        <v/>
      </c>
      <c r="CB22" s="455"/>
      <c r="CC22" s="456"/>
      <c r="CD22" s="454" t="str">
        <f ca="1">IF(CD$2="","",INDIRECT(ADDRESS($I22,COLUMN(CFR_1!$J$1)+CD$17-1,,,"CFR_1"))) &amp; ""</f>
        <v/>
      </c>
      <c r="CE22" s="455"/>
      <c r="CF22" s="456"/>
      <c r="CG22" s="454" t="str">
        <f ca="1">IF(CG$2="","",INDIRECT(ADDRESS($I22,COLUMN(CFR_1!$J$1)+CG$17-1,,,"CFR_1"))) &amp; ""</f>
        <v/>
      </c>
      <c r="CH22" s="455"/>
      <c r="CI22" s="456"/>
      <c r="CJ22" s="454" t="str">
        <f ca="1">IF(CJ$2="","",INDIRECT(ADDRESS($I22,COLUMN(CFR_1!$J$1)+CJ$17-1,,,"CFR_1"))) &amp; ""</f>
        <v/>
      </c>
      <c r="CK22" s="455"/>
      <c r="CL22" s="456"/>
      <c r="CM22" s="454" t="str">
        <f ca="1">IF(CM$2="","",INDIRECT(ADDRESS($I22,COLUMN(CFR_1!$J$1)+CM$17-1,,,"CFR_1"))) &amp; ""</f>
        <v/>
      </c>
      <c r="CN22" s="455"/>
      <c r="CO22" s="456"/>
      <c r="CP22" s="454" t="str">
        <f ca="1">IF(CP$2="","",INDIRECT(ADDRESS($I22,COLUMN(CFR_1!$J$1)+CP$17-1,,,"CFR_1"))) &amp; ""</f>
        <v/>
      </c>
      <c r="CQ22" s="455"/>
      <c r="CR22" s="456"/>
      <c r="CS22" s="454" t="str">
        <f ca="1">IF(CS$2="","",INDIRECT(ADDRESS($I22,COLUMN(CFR_1!$J$1)+CS$17-1,,,"CFR_1"))) &amp; ""</f>
        <v/>
      </c>
      <c r="CT22" s="455"/>
      <c r="CU22" s="456"/>
      <c r="CV22" s="454" t="str">
        <f ca="1">IF(CV$2="","",INDIRECT(ADDRESS($I22,COLUMN(CFR_1!$J$1)+CV$17-1,,,"CFR_1"))) &amp; ""</f>
        <v/>
      </c>
      <c r="CW22" s="455"/>
      <c r="CX22" s="456"/>
      <c r="CY22" s="454" t="str">
        <f ca="1">IF(CY$2="","",INDIRECT(ADDRESS($I22,COLUMN(CFR_1!$J$1)+CY$17-1,,,"CFR_1"))) &amp; ""</f>
        <v/>
      </c>
      <c r="CZ22" s="455"/>
      <c r="DA22" s="456"/>
      <c r="DB22" s="454" t="str">
        <f ca="1">IF(DB$2="","",INDIRECT(ADDRESS($I22,COLUMN(CFR_1!$J$1)+DB$17-1,,,"CFR_1"))) &amp; ""</f>
        <v/>
      </c>
      <c r="DC22" s="455"/>
      <c r="DD22" s="456"/>
      <c r="DE22" s="454" t="str">
        <f ca="1">IF(DE$2="","",INDIRECT(ADDRESS($I22,COLUMN(CFR_1!$J$1)+DE$17-1,,,"CFR_1"))) &amp; ""</f>
        <v/>
      </c>
      <c r="DF22" s="455"/>
      <c r="DG22" s="456"/>
      <c r="DH22" s="454" t="str">
        <f ca="1">IF(DH$2="","",INDIRECT(ADDRESS($I22,COLUMN(CFR_1!$J$1)+DH$17-1,,,"CFR_1"))) &amp; ""</f>
        <v/>
      </c>
      <c r="DI22" s="455"/>
      <c r="DJ22" s="456"/>
      <c r="DK22" s="454" t="str">
        <f ca="1">IF(DK$2="","",INDIRECT(ADDRESS($I22,COLUMN(CFR_1!$J$1)+DK$17-1,,,"CFR_1"))) &amp; ""</f>
        <v/>
      </c>
      <c r="DL22" s="455"/>
      <c r="DM22" s="456"/>
      <c r="DN22" s="454" t="str">
        <f ca="1">IF(DN$2="","",INDIRECT(ADDRESS($I22,COLUMN(CFR_1!$J$1)+DN$17-1,,,"CFR_1"))) &amp; ""</f>
        <v/>
      </c>
      <c r="DO22" s="455"/>
      <c r="DP22" s="456"/>
      <c r="DQ22" s="454" t="str">
        <f ca="1">IF(DQ$2="","",INDIRECT(ADDRESS($I22,COLUMN(CFR_1!$J$1)+DQ$17-1,,,"CFR_1"))) &amp; ""</f>
        <v/>
      </c>
      <c r="DR22" s="455"/>
      <c r="DS22" s="456"/>
      <c r="DT22" s="454" t="str">
        <f ca="1">IF(DT$2="","",INDIRECT(ADDRESS($I22,COLUMN(CFR_1!$J$1)+DT$17-1,,,"CFR_1"))) &amp; ""</f>
        <v/>
      </c>
      <c r="DU22" s="455"/>
      <c r="DV22" s="456"/>
      <c r="DW22" s="454" t="str">
        <f ca="1">IF(DW$2="","",INDIRECT(ADDRESS($I22,COLUMN(CFR_1!$J$1)+DW$17-1,,,"CFR_1"))) &amp; ""</f>
        <v/>
      </c>
      <c r="DX22" s="455"/>
      <c r="DY22" s="456"/>
      <c r="DZ22" s="454" t="str">
        <f ca="1">IF(DZ$2="","",INDIRECT(ADDRESS($I22,COLUMN(CFR_1!$J$1)+DZ$17-1,,,"CFR_1"))) &amp; ""</f>
        <v/>
      </c>
      <c r="EA22" s="455"/>
      <c r="EB22" s="456"/>
      <c r="EC22" s="454" t="str">
        <f ca="1">IF(EC$2="","",INDIRECT(ADDRESS($I22,COLUMN(CFR_1!$J$1)+EC$17-1,,,"CFR_1"))) &amp; ""</f>
        <v/>
      </c>
      <c r="ED22" s="455"/>
      <c r="EE22" s="456"/>
      <c r="EF22" s="454" t="str">
        <f ca="1">IF(EF$2="","",INDIRECT(ADDRESS($I22,COLUMN(CFR_1!$J$1)+EF$17-1,,,"CFR_1"))) &amp; ""</f>
        <v/>
      </c>
      <c r="EG22" s="455"/>
      <c r="EH22" s="456"/>
      <c r="EI22" s="454" t="str">
        <f ca="1">IF(EI$2="","",INDIRECT(ADDRESS($I22,COLUMN(CFR_1!$J$1)+EI$17-1,,,"CFR_1"))) &amp; ""</f>
        <v/>
      </c>
      <c r="EJ22" s="455"/>
      <c r="EK22" s="456"/>
      <c r="EL22" s="454" t="str">
        <f ca="1">IF(EL$2="","",INDIRECT(ADDRESS($I22,COLUMN(CFR_1!$J$1)+EL$17-1,,,"CFR_1"))) &amp; ""</f>
        <v/>
      </c>
      <c r="EM22" s="455"/>
      <c r="EN22" s="456"/>
      <c r="EO22" s="454" t="str">
        <f ca="1">IF(EO$2="","",INDIRECT(ADDRESS($I22,COLUMN(CFR_1!$J$1)+EO$17-1,,,"CFR_1"))) &amp; ""</f>
        <v/>
      </c>
      <c r="EP22" s="455"/>
      <c r="EQ22" s="456"/>
      <c r="ER22" s="454" t="str">
        <f ca="1">IF(ER$2="","",INDIRECT(ADDRESS($I22,COLUMN(CFR_1!$J$1)+ER$17-1,,,"CFR_1"))) &amp; ""</f>
        <v/>
      </c>
      <c r="ES22" s="455"/>
      <c r="ET22" s="456"/>
      <c r="EU22" s="454" t="str">
        <f ca="1">IF(EU$2="","",INDIRECT(ADDRESS($I22,COLUMN(CFR_1!$J$1)+EU$17-1,,,"CFR_1"))) &amp; ""</f>
        <v/>
      </c>
      <c r="EV22" s="455"/>
      <c r="EW22" s="456"/>
      <c r="EX22" s="454" t="str">
        <f ca="1">IF(EX$2="","",INDIRECT(ADDRESS($I22,COLUMN(CFR_1!$J$1)+EX$17-1,,,"CFR_1"))) &amp; ""</f>
        <v/>
      </c>
      <c r="EY22" s="455"/>
      <c r="EZ22" s="456"/>
      <c r="FA22" s="454" t="str">
        <f ca="1">IF(FA$2="","",INDIRECT(ADDRESS($I22,COLUMN(CFR_1!$J$1)+FA$17-1,,,"CFR_1"))) &amp; ""</f>
        <v/>
      </c>
      <c r="FB22" s="455"/>
      <c r="FC22" s="456"/>
      <c r="FD22" s="454" t="str">
        <f ca="1">IF(FD$2="","",INDIRECT(ADDRESS($I22,COLUMN(CFR_1!$J$1)+FD$17-1,,,"CFR_1"))) &amp; ""</f>
        <v/>
      </c>
      <c r="FE22" s="455"/>
      <c r="FF22" s="456"/>
      <c r="FG22" s="454" t="str">
        <f ca="1">IF(FG$2="","",INDIRECT(ADDRESS($I22,COLUMN(CFR_1!$J$1)+FG$17-1,,,"CFR_1"))) &amp; ""</f>
        <v/>
      </c>
      <c r="FH22" s="455"/>
      <c r="FI22" s="456"/>
      <c r="FJ22" s="454" t="str">
        <f ca="1">IF(FJ$2="","",INDIRECT(ADDRESS($I22,COLUMN(CFR_1!$J$1)+FJ$17-1,,,"CFR_1"))) &amp; ""</f>
        <v/>
      </c>
      <c r="FK22" s="455"/>
      <c r="FL22" s="456"/>
      <c r="FM22" s="454" t="str">
        <f ca="1">IF(FM$2="","",INDIRECT(ADDRESS($I22,COLUMN(CFR_1!$J$1)+FM$17-1,,,"CFR_1"))) &amp; ""</f>
        <v/>
      </c>
      <c r="FN22" s="455"/>
      <c r="FO22" s="456"/>
      <c r="FP22" s="454" t="str">
        <f ca="1">IF(FP$2="","",INDIRECT(ADDRESS($I22,COLUMN(CFR_1!$J$1)+FP$17-1,,,"CFR_1"))) &amp; ""</f>
        <v/>
      </c>
      <c r="FQ22" s="455"/>
      <c r="FR22" s="456"/>
      <c r="FS22" s="454" t="str">
        <f ca="1">IF(FS$2="","",INDIRECT(ADDRESS($I22,COLUMN(CFR_1!$J$1)+FS$17-1,,,"CFR_1"))) &amp; ""</f>
        <v/>
      </c>
      <c r="FT22" s="455"/>
      <c r="FU22" s="456"/>
      <c r="FV22" s="454" t="str">
        <f ca="1">IF(FV$2="","",INDIRECT(ADDRESS($I22,COLUMN(CFR_1!$J$1)+FV$17-1,,,"CFR_1"))) &amp; ""</f>
        <v/>
      </c>
      <c r="FW22" s="455"/>
      <c r="FX22" s="456"/>
      <c r="FY22" s="454" t="str">
        <f ca="1">IF(FY$2="","",INDIRECT(ADDRESS($I22,COLUMN(CFR_1!$J$1)+FY$17-1,,,"CFR_1"))) &amp; ""</f>
        <v/>
      </c>
      <c r="FZ22" s="455"/>
      <c r="GA22" s="456"/>
      <c r="GB22" s="454" t="str">
        <f ca="1">IF(GB$2="","",INDIRECT(ADDRESS($I22,COLUMN(CFR_1!$J$1)+GB$17-1,,,"CFR_1"))) &amp; ""</f>
        <v/>
      </c>
      <c r="GC22" s="455"/>
      <c r="GD22" s="456"/>
      <c r="GE22" s="454" t="str">
        <f ca="1">IF(GE$2="","",INDIRECT(ADDRESS($I22,COLUMN(CFR_1!$J$1)+GE$17-1,,,"CFR_1"))) &amp; ""</f>
        <v/>
      </c>
      <c r="GF22" s="455"/>
      <c r="GG22" s="456"/>
      <c r="GH22" s="454" t="str">
        <f ca="1">IF(GH$2="","",INDIRECT(ADDRESS($I22,COLUMN(CFR_1!$J$1)+GH$17-1,,,"CFR_1"))) &amp; ""</f>
        <v/>
      </c>
      <c r="GI22" s="455"/>
      <c r="GJ22" s="456"/>
      <c r="GK22" s="454" t="str">
        <f ca="1">IF(GK$2="","",INDIRECT(ADDRESS($I22,COLUMN(CFR_1!$J$1)+GK$17-1,,,"CFR_1"))) &amp; ""</f>
        <v/>
      </c>
      <c r="GL22" s="455"/>
      <c r="GM22" s="456"/>
      <c r="GN22" s="454" t="str">
        <f ca="1">IF(GN$2="","",INDIRECT(ADDRESS($I22,COLUMN(CFR_1!$J$1)+GN$17-1,,,"CFR_1"))) &amp; ""</f>
        <v/>
      </c>
      <c r="GO22" s="455"/>
      <c r="GP22" s="456"/>
      <c r="GQ22" s="454" t="str">
        <f ca="1">IF(GQ$2="","",INDIRECT(ADDRESS($I22,COLUMN(CFR_1!$J$1)+GQ$17-1,,,"CFR_1"))) &amp; ""</f>
        <v/>
      </c>
      <c r="GR22" s="455"/>
      <c r="GS22" s="456"/>
      <c r="GT22" s="454" t="str">
        <f ca="1">IF(GT$2="","",INDIRECT(ADDRESS($I22,COLUMN(CFR_1!$J$1)+GT$17-1,,,"CFR_1"))) &amp; ""</f>
        <v/>
      </c>
      <c r="GU22" s="455"/>
      <c r="GV22" s="456"/>
      <c r="GW22" s="454" t="str">
        <f ca="1">IF(GW$2="","",INDIRECT(ADDRESS($I22,COLUMN(CFR_1!$J$1)+GW$17-1,,,"CFR_1"))) &amp; ""</f>
        <v/>
      </c>
      <c r="GX22" s="455"/>
      <c r="GY22" s="456"/>
      <c r="GZ22" s="454" t="str">
        <f ca="1">IF(GZ$2="","",INDIRECT(ADDRESS($I22,COLUMN(CFR_1!$J$1)+GZ$17-1,,,"CFR_1"))) &amp; ""</f>
        <v/>
      </c>
      <c r="HA22" s="455"/>
      <c r="HB22" s="456"/>
      <c r="HC22" s="454" t="str">
        <f ca="1">IF(HC$2="","",INDIRECT(ADDRESS($I22,COLUMN(CFR_1!$J$1)+HC$17-1,,,"CFR_1"))) &amp; ""</f>
        <v/>
      </c>
      <c r="HD22" s="455"/>
      <c r="HE22" s="456"/>
      <c r="HF22" s="454" t="str">
        <f ca="1">IF(HF$2="","",INDIRECT(ADDRESS($I22,COLUMN(CFR_1!$J$1)+HF$17-1,,,"CFR_1"))) &amp; ""</f>
        <v/>
      </c>
      <c r="HG22" s="455"/>
      <c r="HH22" s="456"/>
      <c r="HI22" s="454" t="str">
        <f ca="1">IF(HI$2="","",INDIRECT(ADDRESS($I22,COLUMN(CFR_1!$J$1)+HI$17-1,,,"CFR_1"))) &amp; ""</f>
        <v/>
      </c>
      <c r="HJ22" s="455"/>
      <c r="HK22" s="456"/>
      <c r="HL22" s="454" t="str">
        <f ca="1">IF(HL$2="","",INDIRECT(ADDRESS($I22,COLUMN(CFR_1!$J$1)+HL$17-1,,,"CFR_1"))) &amp; ""</f>
        <v/>
      </c>
      <c r="HM22" s="455"/>
      <c r="HN22" s="456"/>
      <c r="HO22" s="454" t="str">
        <f ca="1">IF(HO$2="","",INDIRECT(ADDRESS($I22,COLUMN(CFR_1!$J$1)+HO$17-1,,,"CFR_1"))) &amp; ""</f>
        <v/>
      </c>
      <c r="HP22" s="455"/>
      <c r="HQ22" s="456"/>
    </row>
    <row r="23" spans="1:225" x14ac:dyDescent="0.3">
      <c r="A23" s="468"/>
      <c r="B23" s="95" t="s">
        <v>146</v>
      </c>
      <c r="C23" s="96"/>
      <c r="D23" s="96"/>
      <c r="E23" s="96"/>
      <c r="F23" s="96"/>
      <c r="G23" s="96"/>
      <c r="H23" s="96"/>
      <c r="I23" s="70">
        <f>ROW(CFR_1!$A$22)</f>
        <v>22</v>
      </c>
      <c r="J23" s="356"/>
      <c r="K23" s="158"/>
      <c r="L23" s="345"/>
      <c r="M23" s="454" t="str">
        <f ca="1">IF(M$2="","",INDIRECT(ADDRESS($I23,COLUMN(CFR_1!$J$1)+M$17-1,,,"CFR_1"))) &amp; ""</f>
        <v/>
      </c>
      <c r="N23" s="455"/>
      <c r="O23" s="456"/>
      <c r="P23" s="454" t="str">
        <f ca="1">IF(P$2="","",INDIRECT(ADDRESS($I23,COLUMN(CFR_1!$J$1)+P$17-1,,,"CFR_1"))) &amp; ""</f>
        <v/>
      </c>
      <c r="Q23" s="455"/>
      <c r="R23" s="456"/>
      <c r="S23" s="454" t="str">
        <f ca="1">IF(S$2="","",INDIRECT(ADDRESS($I23,COLUMN(CFR_1!$J$1)+S$17-1,,,"CFR_1"))) &amp; ""</f>
        <v/>
      </c>
      <c r="T23" s="455"/>
      <c r="U23" s="456"/>
      <c r="V23" s="454" t="str">
        <f ca="1">IF(V$2="","",INDIRECT(ADDRESS($I23,COLUMN(CFR_1!$J$1)+V$17-1,,,"CFR_1"))) &amp; ""</f>
        <v/>
      </c>
      <c r="W23" s="455"/>
      <c r="X23" s="456"/>
      <c r="Y23" s="454" t="str">
        <f ca="1">IF(Y$2="","",INDIRECT(ADDRESS($I23,COLUMN(CFR_1!$J$1)+Y$17-1,,,"CFR_1"))) &amp; ""</f>
        <v/>
      </c>
      <c r="Z23" s="455"/>
      <c r="AA23" s="456"/>
      <c r="AB23" s="454" t="str">
        <f ca="1">IF(AB$2="","",INDIRECT(ADDRESS($I23,COLUMN(CFR_1!$J$1)+AB$17-1,,,"CFR_1"))) &amp; ""</f>
        <v/>
      </c>
      <c r="AC23" s="455"/>
      <c r="AD23" s="456"/>
      <c r="AE23" s="454" t="str">
        <f ca="1">IF(AE$2="","",INDIRECT(ADDRESS($I23,COLUMN(CFR_1!$J$1)+AE$17-1,,,"CFR_1"))) &amp; ""</f>
        <v/>
      </c>
      <c r="AF23" s="455"/>
      <c r="AG23" s="456"/>
      <c r="AH23" s="454" t="str">
        <f ca="1">IF(AH$2="","",INDIRECT(ADDRESS($I23,COLUMN(CFR_1!$J$1)+AH$17-1,,,"CFR_1"))) &amp; ""</f>
        <v/>
      </c>
      <c r="AI23" s="455"/>
      <c r="AJ23" s="456"/>
      <c r="AK23" s="454" t="str">
        <f ca="1">IF(AK$2="","",INDIRECT(ADDRESS($I23,COLUMN(CFR_1!$J$1)+AK$17-1,,,"CFR_1"))) &amp; ""</f>
        <v/>
      </c>
      <c r="AL23" s="455"/>
      <c r="AM23" s="456"/>
      <c r="AN23" s="454" t="str">
        <f ca="1">IF(AN$2="","",INDIRECT(ADDRESS($I23,COLUMN(CFR_1!$J$1)+AN$17-1,,,"CFR_1"))) &amp; ""</f>
        <v/>
      </c>
      <c r="AO23" s="455"/>
      <c r="AP23" s="456"/>
      <c r="AQ23" s="454" t="str">
        <f ca="1">IF(AQ$2="","",INDIRECT(ADDRESS($I23,COLUMN(CFR_1!$J$1)+AQ$17-1,,,"CFR_1"))) &amp; ""</f>
        <v/>
      </c>
      <c r="AR23" s="455"/>
      <c r="AS23" s="456"/>
      <c r="AT23" s="454" t="str">
        <f ca="1">IF(AT$2="","",INDIRECT(ADDRESS($I23,COLUMN(CFR_1!$J$1)+AT$17-1,,,"CFR_1"))) &amp; ""</f>
        <v/>
      </c>
      <c r="AU23" s="455"/>
      <c r="AV23" s="456"/>
      <c r="AW23" s="454" t="str">
        <f ca="1">IF(AW$2="","",INDIRECT(ADDRESS($I23,COLUMN(CFR_1!$J$1)+AW$17-1,,,"CFR_1"))) &amp; ""</f>
        <v/>
      </c>
      <c r="AX23" s="455"/>
      <c r="AY23" s="456"/>
      <c r="AZ23" s="454" t="str">
        <f ca="1">IF(AZ$2="","",INDIRECT(ADDRESS($I23,COLUMN(CFR_1!$J$1)+AZ$17-1,,,"CFR_1"))) &amp; ""</f>
        <v/>
      </c>
      <c r="BA23" s="455"/>
      <c r="BB23" s="456"/>
      <c r="BC23" s="454" t="str">
        <f ca="1">IF(BC$2="","",INDIRECT(ADDRESS($I23,COLUMN(CFR_1!$J$1)+BC$17-1,,,"CFR_1"))) &amp; ""</f>
        <v/>
      </c>
      <c r="BD23" s="455"/>
      <c r="BE23" s="456"/>
      <c r="BF23" s="454" t="str">
        <f ca="1">IF(BF$2="","",INDIRECT(ADDRESS($I23,COLUMN(CFR_1!$J$1)+BF$17-1,,,"CFR_1"))) &amp; ""</f>
        <v/>
      </c>
      <c r="BG23" s="455"/>
      <c r="BH23" s="456"/>
      <c r="BI23" s="454" t="str">
        <f ca="1">IF(BI$2="","",INDIRECT(ADDRESS($I23,COLUMN(CFR_1!$J$1)+BI$17-1,,,"CFR_1"))) &amp; ""</f>
        <v/>
      </c>
      <c r="BJ23" s="455"/>
      <c r="BK23" s="456"/>
      <c r="BL23" s="454" t="str">
        <f ca="1">IF(BL$2="","",INDIRECT(ADDRESS($I23,COLUMN(CFR_1!$J$1)+BL$17-1,,,"CFR_1"))) &amp; ""</f>
        <v/>
      </c>
      <c r="BM23" s="455"/>
      <c r="BN23" s="456"/>
      <c r="BO23" s="454" t="str">
        <f ca="1">IF(BO$2="","",INDIRECT(ADDRESS($I23,COLUMN(CFR_1!$J$1)+BO$17-1,,,"CFR_1"))) &amp; ""</f>
        <v/>
      </c>
      <c r="BP23" s="455"/>
      <c r="BQ23" s="456"/>
      <c r="BR23" s="454" t="str">
        <f ca="1">IF(BR$2="","",INDIRECT(ADDRESS($I23,COLUMN(CFR_1!$J$1)+BR$17-1,,,"CFR_1"))) &amp; ""</f>
        <v/>
      </c>
      <c r="BS23" s="455"/>
      <c r="BT23" s="456"/>
      <c r="BU23" s="454" t="str">
        <f ca="1">IF(BU$2="","",INDIRECT(ADDRESS($I23,COLUMN(CFR_1!$J$1)+BU$17-1,,,"CFR_1"))) &amp; ""</f>
        <v/>
      </c>
      <c r="BV23" s="455"/>
      <c r="BW23" s="456"/>
      <c r="BX23" s="454" t="str">
        <f ca="1">IF(BX$2="","",INDIRECT(ADDRESS($I23,COLUMN(CFR_1!$J$1)+BX$17-1,,,"CFR_1"))) &amp; ""</f>
        <v/>
      </c>
      <c r="BY23" s="455"/>
      <c r="BZ23" s="456"/>
      <c r="CA23" s="454" t="str">
        <f ca="1">IF(CA$2="","",INDIRECT(ADDRESS($I23,COLUMN(CFR_1!$J$1)+CA$17-1,,,"CFR_1"))) &amp; ""</f>
        <v/>
      </c>
      <c r="CB23" s="455"/>
      <c r="CC23" s="456"/>
      <c r="CD23" s="454" t="str">
        <f ca="1">IF(CD$2="","",INDIRECT(ADDRESS($I23,COLUMN(CFR_1!$J$1)+CD$17-1,,,"CFR_1"))) &amp; ""</f>
        <v/>
      </c>
      <c r="CE23" s="455"/>
      <c r="CF23" s="456"/>
      <c r="CG23" s="454" t="str">
        <f ca="1">IF(CG$2="","",INDIRECT(ADDRESS($I23,COLUMN(CFR_1!$J$1)+CG$17-1,,,"CFR_1"))) &amp; ""</f>
        <v/>
      </c>
      <c r="CH23" s="455"/>
      <c r="CI23" s="456"/>
      <c r="CJ23" s="454" t="str">
        <f ca="1">IF(CJ$2="","",INDIRECT(ADDRESS($I23,COLUMN(CFR_1!$J$1)+CJ$17-1,,,"CFR_1"))) &amp; ""</f>
        <v/>
      </c>
      <c r="CK23" s="455"/>
      <c r="CL23" s="456"/>
      <c r="CM23" s="454" t="str">
        <f ca="1">IF(CM$2="","",INDIRECT(ADDRESS($I23,COLUMN(CFR_1!$J$1)+CM$17-1,,,"CFR_1"))) &amp; ""</f>
        <v/>
      </c>
      <c r="CN23" s="455"/>
      <c r="CO23" s="456"/>
      <c r="CP23" s="454" t="str">
        <f ca="1">IF(CP$2="","",INDIRECT(ADDRESS($I23,COLUMN(CFR_1!$J$1)+CP$17-1,,,"CFR_1"))) &amp; ""</f>
        <v/>
      </c>
      <c r="CQ23" s="455"/>
      <c r="CR23" s="456"/>
      <c r="CS23" s="454" t="str">
        <f ca="1">IF(CS$2="","",INDIRECT(ADDRESS($I23,COLUMN(CFR_1!$J$1)+CS$17-1,,,"CFR_1"))) &amp; ""</f>
        <v/>
      </c>
      <c r="CT23" s="455"/>
      <c r="CU23" s="456"/>
      <c r="CV23" s="454" t="str">
        <f ca="1">IF(CV$2="","",INDIRECT(ADDRESS($I23,COLUMN(CFR_1!$J$1)+CV$17-1,,,"CFR_1"))) &amp; ""</f>
        <v/>
      </c>
      <c r="CW23" s="455"/>
      <c r="CX23" s="456"/>
      <c r="CY23" s="454" t="str">
        <f ca="1">IF(CY$2="","",INDIRECT(ADDRESS($I23,COLUMN(CFR_1!$J$1)+CY$17-1,,,"CFR_1"))) &amp; ""</f>
        <v/>
      </c>
      <c r="CZ23" s="455"/>
      <c r="DA23" s="456"/>
      <c r="DB23" s="454" t="str">
        <f ca="1">IF(DB$2="","",INDIRECT(ADDRESS($I23,COLUMN(CFR_1!$J$1)+DB$17-1,,,"CFR_1"))) &amp; ""</f>
        <v/>
      </c>
      <c r="DC23" s="455"/>
      <c r="DD23" s="456"/>
      <c r="DE23" s="454" t="str">
        <f ca="1">IF(DE$2="","",INDIRECT(ADDRESS($I23,COLUMN(CFR_1!$J$1)+DE$17-1,,,"CFR_1"))) &amp; ""</f>
        <v/>
      </c>
      <c r="DF23" s="455"/>
      <c r="DG23" s="456"/>
      <c r="DH23" s="454" t="str">
        <f ca="1">IF(DH$2="","",INDIRECT(ADDRESS($I23,COLUMN(CFR_1!$J$1)+DH$17-1,,,"CFR_1"))) &amp; ""</f>
        <v/>
      </c>
      <c r="DI23" s="455"/>
      <c r="DJ23" s="456"/>
      <c r="DK23" s="454" t="str">
        <f ca="1">IF(DK$2="","",INDIRECT(ADDRESS($I23,COLUMN(CFR_1!$J$1)+DK$17-1,,,"CFR_1"))) &amp; ""</f>
        <v/>
      </c>
      <c r="DL23" s="455"/>
      <c r="DM23" s="456"/>
      <c r="DN23" s="454" t="str">
        <f ca="1">IF(DN$2="","",INDIRECT(ADDRESS($I23,COLUMN(CFR_1!$J$1)+DN$17-1,,,"CFR_1"))) &amp; ""</f>
        <v/>
      </c>
      <c r="DO23" s="455"/>
      <c r="DP23" s="456"/>
      <c r="DQ23" s="454" t="str">
        <f ca="1">IF(DQ$2="","",INDIRECT(ADDRESS($I23,COLUMN(CFR_1!$J$1)+DQ$17-1,,,"CFR_1"))) &amp; ""</f>
        <v/>
      </c>
      <c r="DR23" s="455"/>
      <c r="DS23" s="456"/>
      <c r="DT23" s="454" t="str">
        <f ca="1">IF(DT$2="","",INDIRECT(ADDRESS($I23,COLUMN(CFR_1!$J$1)+DT$17-1,,,"CFR_1"))) &amp; ""</f>
        <v/>
      </c>
      <c r="DU23" s="455"/>
      <c r="DV23" s="456"/>
      <c r="DW23" s="454" t="str">
        <f ca="1">IF(DW$2="","",INDIRECT(ADDRESS($I23,COLUMN(CFR_1!$J$1)+DW$17-1,,,"CFR_1"))) &amp; ""</f>
        <v/>
      </c>
      <c r="DX23" s="455"/>
      <c r="DY23" s="456"/>
      <c r="DZ23" s="454" t="str">
        <f ca="1">IF(DZ$2="","",INDIRECT(ADDRESS($I23,COLUMN(CFR_1!$J$1)+DZ$17-1,,,"CFR_1"))) &amp; ""</f>
        <v/>
      </c>
      <c r="EA23" s="455"/>
      <c r="EB23" s="456"/>
      <c r="EC23" s="454" t="str">
        <f ca="1">IF(EC$2="","",INDIRECT(ADDRESS($I23,COLUMN(CFR_1!$J$1)+EC$17-1,,,"CFR_1"))) &amp; ""</f>
        <v/>
      </c>
      <c r="ED23" s="455"/>
      <c r="EE23" s="456"/>
      <c r="EF23" s="454" t="str">
        <f ca="1">IF(EF$2="","",INDIRECT(ADDRESS($I23,COLUMN(CFR_1!$J$1)+EF$17-1,,,"CFR_1"))) &amp; ""</f>
        <v/>
      </c>
      <c r="EG23" s="455"/>
      <c r="EH23" s="456"/>
      <c r="EI23" s="454" t="str">
        <f ca="1">IF(EI$2="","",INDIRECT(ADDRESS($I23,COLUMN(CFR_1!$J$1)+EI$17-1,,,"CFR_1"))) &amp; ""</f>
        <v/>
      </c>
      <c r="EJ23" s="455"/>
      <c r="EK23" s="456"/>
      <c r="EL23" s="454" t="str">
        <f ca="1">IF(EL$2="","",INDIRECT(ADDRESS($I23,COLUMN(CFR_1!$J$1)+EL$17-1,,,"CFR_1"))) &amp; ""</f>
        <v/>
      </c>
      <c r="EM23" s="455"/>
      <c r="EN23" s="456"/>
      <c r="EO23" s="454" t="str">
        <f ca="1">IF(EO$2="","",INDIRECT(ADDRESS($I23,COLUMN(CFR_1!$J$1)+EO$17-1,,,"CFR_1"))) &amp; ""</f>
        <v/>
      </c>
      <c r="EP23" s="455"/>
      <c r="EQ23" s="456"/>
      <c r="ER23" s="454" t="str">
        <f ca="1">IF(ER$2="","",INDIRECT(ADDRESS($I23,COLUMN(CFR_1!$J$1)+ER$17-1,,,"CFR_1"))) &amp; ""</f>
        <v/>
      </c>
      <c r="ES23" s="455"/>
      <c r="ET23" s="456"/>
      <c r="EU23" s="454" t="str">
        <f ca="1">IF(EU$2="","",INDIRECT(ADDRESS($I23,COLUMN(CFR_1!$J$1)+EU$17-1,,,"CFR_1"))) &amp; ""</f>
        <v/>
      </c>
      <c r="EV23" s="455"/>
      <c r="EW23" s="456"/>
      <c r="EX23" s="454" t="str">
        <f ca="1">IF(EX$2="","",INDIRECT(ADDRESS($I23,COLUMN(CFR_1!$J$1)+EX$17-1,,,"CFR_1"))) &amp; ""</f>
        <v/>
      </c>
      <c r="EY23" s="455"/>
      <c r="EZ23" s="456"/>
      <c r="FA23" s="454" t="str">
        <f ca="1">IF(FA$2="","",INDIRECT(ADDRESS($I23,COLUMN(CFR_1!$J$1)+FA$17-1,,,"CFR_1"))) &amp; ""</f>
        <v/>
      </c>
      <c r="FB23" s="455"/>
      <c r="FC23" s="456"/>
      <c r="FD23" s="454" t="str">
        <f ca="1">IF(FD$2="","",INDIRECT(ADDRESS($I23,COLUMN(CFR_1!$J$1)+FD$17-1,,,"CFR_1"))) &amp; ""</f>
        <v/>
      </c>
      <c r="FE23" s="455"/>
      <c r="FF23" s="456"/>
      <c r="FG23" s="454" t="str">
        <f ca="1">IF(FG$2="","",INDIRECT(ADDRESS($I23,COLUMN(CFR_1!$J$1)+FG$17-1,,,"CFR_1"))) &amp; ""</f>
        <v/>
      </c>
      <c r="FH23" s="455"/>
      <c r="FI23" s="456"/>
      <c r="FJ23" s="454" t="str">
        <f ca="1">IF(FJ$2="","",INDIRECT(ADDRESS($I23,COLUMN(CFR_1!$J$1)+FJ$17-1,,,"CFR_1"))) &amp; ""</f>
        <v/>
      </c>
      <c r="FK23" s="455"/>
      <c r="FL23" s="456"/>
      <c r="FM23" s="454" t="str">
        <f ca="1">IF(FM$2="","",INDIRECT(ADDRESS($I23,COLUMN(CFR_1!$J$1)+FM$17-1,,,"CFR_1"))) &amp; ""</f>
        <v/>
      </c>
      <c r="FN23" s="455"/>
      <c r="FO23" s="456"/>
      <c r="FP23" s="454" t="str">
        <f ca="1">IF(FP$2="","",INDIRECT(ADDRESS($I23,COLUMN(CFR_1!$J$1)+FP$17-1,,,"CFR_1"))) &amp; ""</f>
        <v/>
      </c>
      <c r="FQ23" s="455"/>
      <c r="FR23" s="456"/>
      <c r="FS23" s="454" t="str">
        <f ca="1">IF(FS$2="","",INDIRECT(ADDRESS($I23,COLUMN(CFR_1!$J$1)+FS$17-1,,,"CFR_1"))) &amp; ""</f>
        <v/>
      </c>
      <c r="FT23" s="455"/>
      <c r="FU23" s="456"/>
      <c r="FV23" s="454" t="str">
        <f ca="1">IF(FV$2="","",INDIRECT(ADDRESS($I23,COLUMN(CFR_1!$J$1)+FV$17-1,,,"CFR_1"))) &amp; ""</f>
        <v/>
      </c>
      <c r="FW23" s="455"/>
      <c r="FX23" s="456"/>
      <c r="FY23" s="454" t="str">
        <f ca="1">IF(FY$2="","",INDIRECT(ADDRESS($I23,COLUMN(CFR_1!$J$1)+FY$17-1,,,"CFR_1"))) &amp; ""</f>
        <v/>
      </c>
      <c r="FZ23" s="455"/>
      <c r="GA23" s="456"/>
      <c r="GB23" s="454" t="str">
        <f ca="1">IF(GB$2="","",INDIRECT(ADDRESS($I23,COLUMN(CFR_1!$J$1)+GB$17-1,,,"CFR_1"))) &amp; ""</f>
        <v/>
      </c>
      <c r="GC23" s="455"/>
      <c r="GD23" s="456"/>
      <c r="GE23" s="454" t="str">
        <f ca="1">IF(GE$2="","",INDIRECT(ADDRESS($I23,COLUMN(CFR_1!$J$1)+GE$17-1,,,"CFR_1"))) &amp; ""</f>
        <v/>
      </c>
      <c r="GF23" s="455"/>
      <c r="GG23" s="456"/>
      <c r="GH23" s="454" t="str">
        <f ca="1">IF(GH$2="","",INDIRECT(ADDRESS($I23,COLUMN(CFR_1!$J$1)+GH$17-1,,,"CFR_1"))) &amp; ""</f>
        <v/>
      </c>
      <c r="GI23" s="455"/>
      <c r="GJ23" s="456"/>
      <c r="GK23" s="454" t="str">
        <f ca="1">IF(GK$2="","",INDIRECT(ADDRESS($I23,COLUMN(CFR_1!$J$1)+GK$17-1,,,"CFR_1"))) &amp; ""</f>
        <v/>
      </c>
      <c r="GL23" s="455"/>
      <c r="GM23" s="456"/>
      <c r="GN23" s="454" t="str">
        <f ca="1">IF(GN$2="","",INDIRECT(ADDRESS($I23,COLUMN(CFR_1!$J$1)+GN$17-1,,,"CFR_1"))) &amp; ""</f>
        <v/>
      </c>
      <c r="GO23" s="455"/>
      <c r="GP23" s="456"/>
      <c r="GQ23" s="454" t="str">
        <f ca="1">IF(GQ$2="","",INDIRECT(ADDRESS($I23,COLUMN(CFR_1!$J$1)+GQ$17-1,,,"CFR_1"))) &amp; ""</f>
        <v/>
      </c>
      <c r="GR23" s="455"/>
      <c r="GS23" s="456"/>
      <c r="GT23" s="454" t="str">
        <f ca="1">IF(GT$2="","",INDIRECT(ADDRESS($I23,COLUMN(CFR_1!$J$1)+GT$17-1,,,"CFR_1"))) &amp; ""</f>
        <v/>
      </c>
      <c r="GU23" s="455"/>
      <c r="GV23" s="456"/>
      <c r="GW23" s="454" t="str">
        <f ca="1">IF(GW$2="","",INDIRECT(ADDRESS($I23,COLUMN(CFR_1!$J$1)+GW$17-1,,,"CFR_1"))) &amp; ""</f>
        <v/>
      </c>
      <c r="GX23" s="455"/>
      <c r="GY23" s="456"/>
      <c r="GZ23" s="454" t="str">
        <f ca="1">IF(GZ$2="","",INDIRECT(ADDRESS($I23,COLUMN(CFR_1!$J$1)+GZ$17-1,,,"CFR_1"))) &amp; ""</f>
        <v/>
      </c>
      <c r="HA23" s="455"/>
      <c r="HB23" s="456"/>
      <c r="HC23" s="454" t="str">
        <f ca="1">IF(HC$2="","",INDIRECT(ADDRESS($I23,COLUMN(CFR_1!$J$1)+HC$17-1,,,"CFR_1"))) &amp; ""</f>
        <v/>
      </c>
      <c r="HD23" s="455"/>
      <c r="HE23" s="456"/>
      <c r="HF23" s="454" t="str">
        <f ca="1">IF(HF$2="","",INDIRECT(ADDRESS($I23,COLUMN(CFR_1!$J$1)+HF$17-1,,,"CFR_1"))) &amp; ""</f>
        <v/>
      </c>
      <c r="HG23" s="455"/>
      <c r="HH23" s="456"/>
      <c r="HI23" s="454" t="str">
        <f ca="1">IF(HI$2="","",INDIRECT(ADDRESS($I23,COLUMN(CFR_1!$J$1)+HI$17-1,,,"CFR_1"))) &amp; ""</f>
        <v/>
      </c>
      <c r="HJ23" s="455"/>
      <c r="HK23" s="456"/>
      <c r="HL23" s="454" t="str">
        <f ca="1">IF(HL$2="","",INDIRECT(ADDRESS($I23,COLUMN(CFR_1!$J$1)+HL$17-1,,,"CFR_1"))) &amp; ""</f>
        <v/>
      </c>
      <c r="HM23" s="455"/>
      <c r="HN23" s="456"/>
      <c r="HO23" s="454" t="str">
        <f ca="1">IF(HO$2="","",INDIRECT(ADDRESS($I23,COLUMN(CFR_1!$J$1)+HO$17-1,,,"CFR_1"))) &amp; ""</f>
        <v/>
      </c>
      <c r="HP23" s="455"/>
      <c r="HQ23" s="456"/>
    </row>
    <row r="24" spans="1:225" x14ac:dyDescent="0.3">
      <c r="A24" s="468"/>
      <c r="B24" s="186" t="s">
        <v>295</v>
      </c>
      <c r="C24" s="187"/>
      <c r="D24" s="158"/>
      <c r="E24" s="189">
        <f>+SUM(E$27:E$45)</f>
        <v>0</v>
      </c>
      <c r="F24" s="189">
        <f>+SUM(F$27:F$45)</f>
        <v>0</v>
      </c>
      <c r="G24" s="189">
        <f>+SUM(G$27:G$45)</f>
        <v>0</v>
      </c>
      <c r="H24" s="349">
        <f>+SUM(H$27:H$45)</f>
        <v>0</v>
      </c>
      <c r="I24" s="70"/>
      <c r="J24" s="189">
        <f>+SUM(J$27:J$45)</f>
        <v>0</v>
      </c>
      <c r="K24" s="350">
        <f>+SUM(K$27:K$45)</f>
        <v>0</v>
      </c>
      <c r="L24" s="346"/>
      <c r="M24" s="188">
        <f t="shared" ref="M24:BU24" si="0">+SUM(M$27:M$45)</f>
        <v>0</v>
      </c>
      <c r="N24" s="190">
        <f t="shared" si="0"/>
        <v>0</v>
      </c>
      <c r="O24" s="191">
        <f t="shared" si="0"/>
        <v>0</v>
      </c>
      <c r="P24" s="188">
        <f t="shared" si="0"/>
        <v>0</v>
      </c>
      <c r="Q24" s="190">
        <f t="shared" si="0"/>
        <v>0</v>
      </c>
      <c r="R24" s="191">
        <f t="shared" si="0"/>
        <v>0</v>
      </c>
      <c r="S24" s="188">
        <f t="shared" si="0"/>
        <v>0</v>
      </c>
      <c r="T24" s="190">
        <f t="shared" si="0"/>
        <v>0</v>
      </c>
      <c r="U24" s="191">
        <f t="shared" si="0"/>
        <v>0</v>
      </c>
      <c r="V24" s="188">
        <f t="shared" si="0"/>
        <v>0</v>
      </c>
      <c r="W24" s="190">
        <f t="shared" si="0"/>
        <v>0</v>
      </c>
      <c r="X24" s="191">
        <f t="shared" si="0"/>
        <v>0</v>
      </c>
      <c r="Y24" s="188">
        <f t="shared" si="0"/>
        <v>0</v>
      </c>
      <c r="Z24" s="190">
        <f t="shared" si="0"/>
        <v>0</v>
      </c>
      <c r="AA24" s="191">
        <f t="shared" si="0"/>
        <v>0</v>
      </c>
      <c r="AB24" s="188">
        <f t="shared" si="0"/>
        <v>0</v>
      </c>
      <c r="AC24" s="190">
        <f t="shared" si="0"/>
        <v>0</v>
      </c>
      <c r="AD24" s="191">
        <f t="shared" si="0"/>
        <v>0</v>
      </c>
      <c r="AE24" s="188">
        <f t="shared" si="0"/>
        <v>0</v>
      </c>
      <c r="AF24" s="190">
        <f t="shared" si="0"/>
        <v>0</v>
      </c>
      <c r="AG24" s="191">
        <f t="shared" si="0"/>
        <v>0</v>
      </c>
      <c r="AH24" s="188">
        <f t="shared" si="0"/>
        <v>0</v>
      </c>
      <c r="AI24" s="190">
        <f t="shared" si="0"/>
        <v>0</v>
      </c>
      <c r="AJ24" s="191">
        <f t="shared" si="0"/>
        <v>0</v>
      </c>
      <c r="AK24" s="188">
        <f t="shared" si="0"/>
        <v>0</v>
      </c>
      <c r="AL24" s="190">
        <f t="shared" si="0"/>
        <v>0</v>
      </c>
      <c r="AM24" s="191">
        <f t="shared" si="0"/>
        <v>0</v>
      </c>
      <c r="AN24" s="188">
        <f t="shared" si="0"/>
        <v>0</v>
      </c>
      <c r="AO24" s="190">
        <f t="shared" si="0"/>
        <v>0</v>
      </c>
      <c r="AP24" s="191">
        <f t="shared" si="0"/>
        <v>0</v>
      </c>
      <c r="AQ24" s="188">
        <f t="shared" si="0"/>
        <v>0</v>
      </c>
      <c r="AR24" s="190">
        <f t="shared" si="0"/>
        <v>0</v>
      </c>
      <c r="AS24" s="191">
        <f t="shared" si="0"/>
        <v>0</v>
      </c>
      <c r="AT24" s="188">
        <f t="shared" si="0"/>
        <v>0</v>
      </c>
      <c r="AU24" s="190">
        <f t="shared" si="0"/>
        <v>0</v>
      </c>
      <c r="AV24" s="191">
        <f t="shared" si="0"/>
        <v>0</v>
      </c>
      <c r="AW24" s="188">
        <f t="shared" si="0"/>
        <v>0</v>
      </c>
      <c r="AX24" s="190">
        <f t="shared" si="0"/>
        <v>0</v>
      </c>
      <c r="AY24" s="191">
        <f t="shared" si="0"/>
        <v>0</v>
      </c>
      <c r="AZ24" s="188">
        <f t="shared" si="0"/>
        <v>0</v>
      </c>
      <c r="BA24" s="190">
        <f t="shared" si="0"/>
        <v>0</v>
      </c>
      <c r="BB24" s="191">
        <f t="shared" si="0"/>
        <v>0</v>
      </c>
      <c r="BC24" s="188">
        <f t="shared" si="0"/>
        <v>0</v>
      </c>
      <c r="BD24" s="190">
        <f t="shared" si="0"/>
        <v>0</v>
      </c>
      <c r="BE24" s="191">
        <f t="shared" si="0"/>
        <v>0</v>
      </c>
      <c r="BF24" s="188">
        <f t="shared" si="0"/>
        <v>0</v>
      </c>
      <c r="BG24" s="190">
        <f t="shared" si="0"/>
        <v>0</v>
      </c>
      <c r="BH24" s="191">
        <f t="shared" si="0"/>
        <v>0</v>
      </c>
      <c r="BI24" s="188">
        <f t="shared" si="0"/>
        <v>0</v>
      </c>
      <c r="BJ24" s="190">
        <f t="shared" si="0"/>
        <v>0</v>
      </c>
      <c r="BK24" s="191">
        <f t="shared" si="0"/>
        <v>0</v>
      </c>
      <c r="BL24" s="188">
        <f t="shared" si="0"/>
        <v>0</v>
      </c>
      <c r="BM24" s="190">
        <f t="shared" si="0"/>
        <v>0</v>
      </c>
      <c r="BN24" s="191">
        <f t="shared" si="0"/>
        <v>0</v>
      </c>
      <c r="BO24" s="188">
        <f t="shared" si="0"/>
        <v>0</v>
      </c>
      <c r="BP24" s="190">
        <f t="shared" si="0"/>
        <v>0</v>
      </c>
      <c r="BQ24" s="191">
        <f t="shared" si="0"/>
        <v>0</v>
      </c>
      <c r="BR24" s="188">
        <f t="shared" si="0"/>
        <v>0</v>
      </c>
      <c r="BS24" s="190">
        <f t="shared" si="0"/>
        <v>0</v>
      </c>
      <c r="BT24" s="191">
        <f t="shared" si="0"/>
        <v>0</v>
      </c>
      <c r="BU24" s="188">
        <f t="shared" si="0"/>
        <v>0</v>
      </c>
      <c r="BV24" s="190">
        <f t="shared" ref="BV24:EI24" si="1">+SUM(BV$27:BV$45)</f>
        <v>0</v>
      </c>
      <c r="BW24" s="191">
        <f t="shared" si="1"/>
        <v>0</v>
      </c>
      <c r="BX24" s="188">
        <f t="shared" si="1"/>
        <v>0</v>
      </c>
      <c r="BY24" s="190">
        <f t="shared" si="1"/>
        <v>0</v>
      </c>
      <c r="BZ24" s="191">
        <f t="shared" si="1"/>
        <v>0</v>
      </c>
      <c r="CA24" s="188">
        <f t="shared" si="1"/>
        <v>0</v>
      </c>
      <c r="CB24" s="190">
        <f t="shared" si="1"/>
        <v>0</v>
      </c>
      <c r="CC24" s="191">
        <f t="shared" si="1"/>
        <v>0</v>
      </c>
      <c r="CD24" s="188">
        <f t="shared" si="1"/>
        <v>0</v>
      </c>
      <c r="CE24" s="190">
        <f t="shared" si="1"/>
        <v>0</v>
      </c>
      <c r="CF24" s="191">
        <f t="shared" si="1"/>
        <v>0</v>
      </c>
      <c r="CG24" s="188">
        <f t="shared" si="1"/>
        <v>0</v>
      </c>
      <c r="CH24" s="190">
        <f t="shared" si="1"/>
        <v>0</v>
      </c>
      <c r="CI24" s="191">
        <f t="shared" si="1"/>
        <v>0</v>
      </c>
      <c r="CJ24" s="188">
        <f t="shared" si="1"/>
        <v>0</v>
      </c>
      <c r="CK24" s="190">
        <f t="shared" si="1"/>
        <v>0</v>
      </c>
      <c r="CL24" s="191">
        <f t="shared" si="1"/>
        <v>0</v>
      </c>
      <c r="CM24" s="188">
        <f t="shared" si="1"/>
        <v>0</v>
      </c>
      <c r="CN24" s="190">
        <f t="shared" si="1"/>
        <v>0</v>
      </c>
      <c r="CO24" s="191">
        <f t="shared" si="1"/>
        <v>0</v>
      </c>
      <c r="CP24" s="188">
        <f t="shared" si="1"/>
        <v>0</v>
      </c>
      <c r="CQ24" s="190">
        <f t="shared" si="1"/>
        <v>0</v>
      </c>
      <c r="CR24" s="191">
        <f t="shared" si="1"/>
        <v>0</v>
      </c>
      <c r="CS24" s="188">
        <f t="shared" si="1"/>
        <v>0</v>
      </c>
      <c r="CT24" s="190">
        <f t="shared" si="1"/>
        <v>0</v>
      </c>
      <c r="CU24" s="191">
        <f t="shared" si="1"/>
        <v>0</v>
      </c>
      <c r="CV24" s="188">
        <f t="shared" si="1"/>
        <v>0</v>
      </c>
      <c r="CW24" s="190">
        <f t="shared" si="1"/>
        <v>0</v>
      </c>
      <c r="CX24" s="191">
        <f t="shared" si="1"/>
        <v>0</v>
      </c>
      <c r="CY24" s="188">
        <f t="shared" si="1"/>
        <v>0</v>
      </c>
      <c r="CZ24" s="190">
        <f t="shared" si="1"/>
        <v>0</v>
      </c>
      <c r="DA24" s="191">
        <f t="shared" si="1"/>
        <v>0</v>
      </c>
      <c r="DB24" s="188">
        <f t="shared" si="1"/>
        <v>0</v>
      </c>
      <c r="DC24" s="190">
        <f t="shared" si="1"/>
        <v>0</v>
      </c>
      <c r="DD24" s="191">
        <f t="shared" si="1"/>
        <v>0</v>
      </c>
      <c r="DE24" s="188">
        <f t="shared" si="1"/>
        <v>0</v>
      </c>
      <c r="DF24" s="190">
        <f t="shared" si="1"/>
        <v>0</v>
      </c>
      <c r="DG24" s="191">
        <f t="shared" si="1"/>
        <v>0</v>
      </c>
      <c r="DH24" s="188">
        <f t="shared" si="1"/>
        <v>0</v>
      </c>
      <c r="DI24" s="190">
        <f t="shared" si="1"/>
        <v>0</v>
      </c>
      <c r="DJ24" s="191">
        <f t="shared" si="1"/>
        <v>0</v>
      </c>
      <c r="DK24" s="188">
        <f t="shared" si="1"/>
        <v>0</v>
      </c>
      <c r="DL24" s="190">
        <f t="shared" si="1"/>
        <v>0</v>
      </c>
      <c r="DM24" s="191">
        <f t="shared" si="1"/>
        <v>0</v>
      </c>
      <c r="DN24" s="188">
        <f t="shared" si="1"/>
        <v>0</v>
      </c>
      <c r="DO24" s="190">
        <f t="shared" si="1"/>
        <v>0</v>
      </c>
      <c r="DP24" s="191">
        <f t="shared" si="1"/>
        <v>0</v>
      </c>
      <c r="DQ24" s="188">
        <f t="shared" si="1"/>
        <v>0</v>
      </c>
      <c r="DR24" s="190">
        <f t="shared" si="1"/>
        <v>0</v>
      </c>
      <c r="DS24" s="191">
        <f t="shared" si="1"/>
        <v>0</v>
      </c>
      <c r="DT24" s="188">
        <f t="shared" si="1"/>
        <v>0</v>
      </c>
      <c r="DU24" s="190">
        <f t="shared" si="1"/>
        <v>0</v>
      </c>
      <c r="DV24" s="191">
        <f t="shared" si="1"/>
        <v>0</v>
      </c>
      <c r="DW24" s="188">
        <f t="shared" si="1"/>
        <v>0</v>
      </c>
      <c r="DX24" s="190">
        <f t="shared" si="1"/>
        <v>0</v>
      </c>
      <c r="DY24" s="191">
        <f t="shared" si="1"/>
        <v>0</v>
      </c>
      <c r="DZ24" s="188">
        <f t="shared" si="1"/>
        <v>0</v>
      </c>
      <c r="EA24" s="190">
        <f t="shared" si="1"/>
        <v>0</v>
      </c>
      <c r="EB24" s="191">
        <f t="shared" si="1"/>
        <v>0</v>
      </c>
      <c r="EC24" s="188">
        <f t="shared" si="1"/>
        <v>0</v>
      </c>
      <c r="ED24" s="190">
        <f t="shared" si="1"/>
        <v>0</v>
      </c>
      <c r="EE24" s="191">
        <f t="shared" si="1"/>
        <v>0</v>
      </c>
      <c r="EF24" s="188">
        <f t="shared" si="1"/>
        <v>0</v>
      </c>
      <c r="EG24" s="190">
        <f t="shared" si="1"/>
        <v>0</v>
      </c>
      <c r="EH24" s="191">
        <f>+SUM(EH$27:EH$45)</f>
        <v>0</v>
      </c>
      <c r="EI24" s="188">
        <f t="shared" si="1"/>
        <v>0</v>
      </c>
      <c r="EJ24" s="190">
        <f t="shared" ref="EJ24:GW24" si="2">+SUM(EJ$27:EJ$45)</f>
        <v>0</v>
      </c>
      <c r="EK24" s="191">
        <f t="shared" si="2"/>
        <v>0</v>
      </c>
      <c r="EL24" s="188">
        <f t="shared" si="2"/>
        <v>0</v>
      </c>
      <c r="EM24" s="190">
        <f t="shared" si="2"/>
        <v>0</v>
      </c>
      <c r="EN24" s="191">
        <f t="shared" si="2"/>
        <v>0</v>
      </c>
      <c r="EO24" s="188">
        <f t="shared" si="2"/>
        <v>0</v>
      </c>
      <c r="EP24" s="190">
        <f t="shared" si="2"/>
        <v>0</v>
      </c>
      <c r="EQ24" s="191">
        <f t="shared" si="2"/>
        <v>0</v>
      </c>
      <c r="ER24" s="188">
        <f t="shared" si="2"/>
        <v>0</v>
      </c>
      <c r="ES24" s="190">
        <f t="shared" si="2"/>
        <v>0</v>
      </c>
      <c r="ET24" s="191">
        <f t="shared" si="2"/>
        <v>0</v>
      </c>
      <c r="EU24" s="188">
        <f t="shared" si="2"/>
        <v>0</v>
      </c>
      <c r="EV24" s="190">
        <f t="shared" si="2"/>
        <v>0</v>
      </c>
      <c r="EW24" s="191">
        <f t="shared" si="2"/>
        <v>0</v>
      </c>
      <c r="EX24" s="188">
        <f t="shared" si="2"/>
        <v>0</v>
      </c>
      <c r="EY24" s="190">
        <f t="shared" si="2"/>
        <v>0</v>
      </c>
      <c r="EZ24" s="191">
        <f t="shared" si="2"/>
        <v>0</v>
      </c>
      <c r="FA24" s="188">
        <f t="shared" si="2"/>
        <v>0</v>
      </c>
      <c r="FB24" s="190">
        <f t="shared" si="2"/>
        <v>0</v>
      </c>
      <c r="FC24" s="191">
        <f t="shared" si="2"/>
        <v>0</v>
      </c>
      <c r="FD24" s="188">
        <f t="shared" si="2"/>
        <v>0</v>
      </c>
      <c r="FE24" s="190">
        <f t="shared" si="2"/>
        <v>0</v>
      </c>
      <c r="FF24" s="191">
        <f t="shared" si="2"/>
        <v>0</v>
      </c>
      <c r="FG24" s="188">
        <f t="shared" si="2"/>
        <v>0</v>
      </c>
      <c r="FH24" s="190">
        <f t="shared" si="2"/>
        <v>0</v>
      </c>
      <c r="FI24" s="191">
        <f t="shared" si="2"/>
        <v>0</v>
      </c>
      <c r="FJ24" s="188">
        <f t="shared" si="2"/>
        <v>0</v>
      </c>
      <c r="FK24" s="190">
        <f t="shared" si="2"/>
        <v>0</v>
      </c>
      <c r="FL24" s="191">
        <f t="shared" si="2"/>
        <v>0</v>
      </c>
      <c r="FM24" s="188">
        <f t="shared" si="2"/>
        <v>0</v>
      </c>
      <c r="FN24" s="190">
        <f t="shared" si="2"/>
        <v>0</v>
      </c>
      <c r="FO24" s="191">
        <f t="shared" si="2"/>
        <v>0</v>
      </c>
      <c r="FP24" s="188">
        <f t="shared" si="2"/>
        <v>0</v>
      </c>
      <c r="FQ24" s="190">
        <f t="shared" si="2"/>
        <v>0</v>
      </c>
      <c r="FR24" s="191">
        <f t="shared" si="2"/>
        <v>0</v>
      </c>
      <c r="FS24" s="188">
        <f t="shared" si="2"/>
        <v>0</v>
      </c>
      <c r="FT24" s="190">
        <f t="shared" si="2"/>
        <v>0</v>
      </c>
      <c r="FU24" s="191">
        <f t="shared" si="2"/>
        <v>0</v>
      </c>
      <c r="FV24" s="188">
        <f t="shared" si="2"/>
        <v>0</v>
      </c>
      <c r="FW24" s="190">
        <f t="shared" si="2"/>
        <v>0</v>
      </c>
      <c r="FX24" s="191">
        <f t="shared" si="2"/>
        <v>0</v>
      </c>
      <c r="FY24" s="188">
        <f t="shared" si="2"/>
        <v>0</v>
      </c>
      <c r="FZ24" s="190">
        <f t="shared" si="2"/>
        <v>0</v>
      </c>
      <c r="GA24" s="191">
        <f t="shared" si="2"/>
        <v>0</v>
      </c>
      <c r="GB24" s="188">
        <f t="shared" si="2"/>
        <v>0</v>
      </c>
      <c r="GC24" s="190">
        <f t="shared" si="2"/>
        <v>0</v>
      </c>
      <c r="GD24" s="191">
        <f t="shared" si="2"/>
        <v>0</v>
      </c>
      <c r="GE24" s="188">
        <f t="shared" si="2"/>
        <v>0</v>
      </c>
      <c r="GF24" s="190">
        <f t="shared" si="2"/>
        <v>0</v>
      </c>
      <c r="GG24" s="191">
        <f t="shared" si="2"/>
        <v>0</v>
      </c>
      <c r="GH24" s="188">
        <f t="shared" si="2"/>
        <v>0</v>
      </c>
      <c r="GI24" s="190">
        <f t="shared" si="2"/>
        <v>0</v>
      </c>
      <c r="GJ24" s="191">
        <f t="shared" si="2"/>
        <v>0</v>
      </c>
      <c r="GK24" s="188">
        <f t="shared" si="2"/>
        <v>0</v>
      </c>
      <c r="GL24" s="190">
        <f t="shared" si="2"/>
        <v>0</v>
      </c>
      <c r="GM24" s="191">
        <f t="shared" si="2"/>
        <v>0</v>
      </c>
      <c r="GN24" s="188">
        <f t="shared" si="2"/>
        <v>0</v>
      </c>
      <c r="GO24" s="190">
        <f t="shared" si="2"/>
        <v>0</v>
      </c>
      <c r="GP24" s="191">
        <f t="shared" si="2"/>
        <v>0</v>
      </c>
      <c r="GQ24" s="188">
        <f t="shared" si="2"/>
        <v>0</v>
      </c>
      <c r="GR24" s="190">
        <f t="shared" si="2"/>
        <v>0</v>
      </c>
      <c r="GS24" s="191">
        <f t="shared" si="2"/>
        <v>0</v>
      </c>
      <c r="GT24" s="188">
        <f t="shared" si="2"/>
        <v>0</v>
      </c>
      <c r="GU24" s="190">
        <f t="shared" si="2"/>
        <v>0</v>
      </c>
      <c r="GV24" s="191">
        <f t="shared" ref="GV24" si="3">+SUM(GV$27:GV$45)</f>
        <v>0</v>
      </c>
      <c r="GW24" s="188">
        <f t="shared" si="2"/>
        <v>0</v>
      </c>
      <c r="GX24" s="190">
        <f t="shared" ref="GX24:HQ24" si="4">+SUM(GX$27:GX$45)</f>
        <v>0</v>
      </c>
      <c r="GY24" s="191">
        <f t="shared" si="4"/>
        <v>0</v>
      </c>
      <c r="GZ24" s="188">
        <f t="shared" si="4"/>
        <v>0</v>
      </c>
      <c r="HA24" s="190">
        <f t="shared" si="4"/>
        <v>0</v>
      </c>
      <c r="HB24" s="191">
        <f t="shared" si="4"/>
        <v>0</v>
      </c>
      <c r="HC24" s="188">
        <f t="shared" si="4"/>
        <v>0</v>
      </c>
      <c r="HD24" s="190">
        <f t="shared" si="4"/>
        <v>0</v>
      </c>
      <c r="HE24" s="191">
        <f t="shared" si="4"/>
        <v>0</v>
      </c>
      <c r="HF24" s="188">
        <f t="shared" si="4"/>
        <v>0</v>
      </c>
      <c r="HG24" s="190">
        <f t="shared" si="4"/>
        <v>0</v>
      </c>
      <c r="HH24" s="191">
        <f t="shared" si="4"/>
        <v>0</v>
      </c>
      <c r="HI24" s="188">
        <f t="shared" si="4"/>
        <v>0</v>
      </c>
      <c r="HJ24" s="190">
        <f t="shared" si="4"/>
        <v>0</v>
      </c>
      <c r="HK24" s="191">
        <f t="shared" si="4"/>
        <v>0</v>
      </c>
      <c r="HL24" s="188">
        <f t="shared" si="4"/>
        <v>0</v>
      </c>
      <c r="HM24" s="190">
        <f t="shared" si="4"/>
        <v>0</v>
      </c>
      <c r="HN24" s="191">
        <f t="shared" si="4"/>
        <v>0</v>
      </c>
      <c r="HO24" s="188">
        <f t="shared" si="4"/>
        <v>0</v>
      </c>
      <c r="HP24" s="190">
        <f t="shared" si="4"/>
        <v>0</v>
      </c>
      <c r="HQ24" s="191">
        <f t="shared" si="4"/>
        <v>0</v>
      </c>
    </row>
    <row r="25" spans="1:225" ht="12.75" customHeight="1" x14ac:dyDescent="0.3">
      <c r="A25" s="468"/>
      <c r="B25" s="460" t="s">
        <v>147</v>
      </c>
      <c r="C25" s="461"/>
      <c r="D25" s="462"/>
      <c r="E25" s="475" t="s">
        <v>148</v>
      </c>
      <c r="F25" s="476"/>
      <c r="G25" s="476"/>
      <c r="H25" s="476"/>
      <c r="I25" s="476"/>
      <c r="J25" s="476"/>
      <c r="K25" s="477"/>
      <c r="L25" s="347"/>
      <c r="M25" s="447" t="s">
        <v>151</v>
      </c>
      <c r="N25" s="445" t="s">
        <v>152</v>
      </c>
      <c r="O25" s="443" t="s">
        <v>153</v>
      </c>
      <c r="P25" s="447" t="s">
        <v>151</v>
      </c>
      <c r="Q25" s="445" t="s">
        <v>152</v>
      </c>
      <c r="R25" s="443" t="s">
        <v>153</v>
      </c>
      <c r="S25" s="447" t="s">
        <v>151</v>
      </c>
      <c r="T25" s="445" t="s">
        <v>152</v>
      </c>
      <c r="U25" s="443" t="s">
        <v>153</v>
      </c>
      <c r="V25" s="447" t="s">
        <v>151</v>
      </c>
      <c r="W25" s="445" t="s">
        <v>152</v>
      </c>
      <c r="X25" s="443" t="s">
        <v>153</v>
      </c>
      <c r="Y25" s="447" t="s">
        <v>151</v>
      </c>
      <c r="Z25" s="445" t="s">
        <v>152</v>
      </c>
      <c r="AA25" s="443" t="s">
        <v>153</v>
      </c>
      <c r="AB25" s="447" t="s">
        <v>151</v>
      </c>
      <c r="AC25" s="445" t="s">
        <v>152</v>
      </c>
      <c r="AD25" s="443" t="s">
        <v>153</v>
      </c>
      <c r="AE25" s="447" t="s">
        <v>151</v>
      </c>
      <c r="AF25" s="445" t="s">
        <v>152</v>
      </c>
      <c r="AG25" s="443" t="s">
        <v>153</v>
      </c>
      <c r="AH25" s="447" t="s">
        <v>151</v>
      </c>
      <c r="AI25" s="445" t="s">
        <v>152</v>
      </c>
      <c r="AJ25" s="443" t="s">
        <v>153</v>
      </c>
      <c r="AK25" s="447" t="s">
        <v>151</v>
      </c>
      <c r="AL25" s="445" t="s">
        <v>152</v>
      </c>
      <c r="AM25" s="443" t="s">
        <v>153</v>
      </c>
      <c r="AN25" s="447" t="s">
        <v>151</v>
      </c>
      <c r="AO25" s="445" t="s">
        <v>152</v>
      </c>
      <c r="AP25" s="443" t="s">
        <v>153</v>
      </c>
      <c r="AQ25" s="447" t="s">
        <v>151</v>
      </c>
      <c r="AR25" s="445" t="s">
        <v>152</v>
      </c>
      <c r="AS25" s="443" t="s">
        <v>153</v>
      </c>
      <c r="AT25" s="447" t="s">
        <v>151</v>
      </c>
      <c r="AU25" s="445" t="s">
        <v>152</v>
      </c>
      <c r="AV25" s="443" t="s">
        <v>153</v>
      </c>
      <c r="AW25" s="447" t="s">
        <v>151</v>
      </c>
      <c r="AX25" s="445" t="s">
        <v>152</v>
      </c>
      <c r="AY25" s="443" t="s">
        <v>153</v>
      </c>
      <c r="AZ25" s="447" t="s">
        <v>151</v>
      </c>
      <c r="BA25" s="445" t="s">
        <v>152</v>
      </c>
      <c r="BB25" s="443" t="s">
        <v>153</v>
      </c>
      <c r="BC25" s="447" t="s">
        <v>151</v>
      </c>
      <c r="BD25" s="445" t="s">
        <v>152</v>
      </c>
      <c r="BE25" s="443" t="s">
        <v>153</v>
      </c>
      <c r="BF25" s="447" t="s">
        <v>151</v>
      </c>
      <c r="BG25" s="445" t="s">
        <v>152</v>
      </c>
      <c r="BH25" s="443" t="s">
        <v>153</v>
      </c>
      <c r="BI25" s="447" t="s">
        <v>151</v>
      </c>
      <c r="BJ25" s="445" t="s">
        <v>152</v>
      </c>
      <c r="BK25" s="443" t="s">
        <v>153</v>
      </c>
      <c r="BL25" s="447" t="s">
        <v>151</v>
      </c>
      <c r="BM25" s="445" t="s">
        <v>152</v>
      </c>
      <c r="BN25" s="443" t="s">
        <v>153</v>
      </c>
      <c r="BO25" s="447" t="s">
        <v>151</v>
      </c>
      <c r="BP25" s="445" t="s">
        <v>152</v>
      </c>
      <c r="BQ25" s="443" t="s">
        <v>153</v>
      </c>
      <c r="BR25" s="447" t="s">
        <v>151</v>
      </c>
      <c r="BS25" s="445" t="s">
        <v>152</v>
      </c>
      <c r="BT25" s="443" t="s">
        <v>153</v>
      </c>
      <c r="BU25" s="447" t="s">
        <v>151</v>
      </c>
      <c r="BV25" s="445" t="s">
        <v>152</v>
      </c>
      <c r="BW25" s="443" t="s">
        <v>153</v>
      </c>
      <c r="BX25" s="447" t="s">
        <v>151</v>
      </c>
      <c r="BY25" s="445" t="s">
        <v>152</v>
      </c>
      <c r="BZ25" s="443" t="s">
        <v>153</v>
      </c>
      <c r="CA25" s="447" t="s">
        <v>151</v>
      </c>
      <c r="CB25" s="445" t="s">
        <v>152</v>
      </c>
      <c r="CC25" s="443" t="s">
        <v>153</v>
      </c>
      <c r="CD25" s="447" t="s">
        <v>151</v>
      </c>
      <c r="CE25" s="445" t="s">
        <v>152</v>
      </c>
      <c r="CF25" s="443" t="s">
        <v>153</v>
      </c>
      <c r="CG25" s="447" t="s">
        <v>151</v>
      </c>
      <c r="CH25" s="445" t="s">
        <v>152</v>
      </c>
      <c r="CI25" s="443" t="s">
        <v>153</v>
      </c>
      <c r="CJ25" s="447" t="s">
        <v>151</v>
      </c>
      <c r="CK25" s="445" t="s">
        <v>152</v>
      </c>
      <c r="CL25" s="443" t="s">
        <v>153</v>
      </c>
      <c r="CM25" s="447" t="s">
        <v>151</v>
      </c>
      <c r="CN25" s="445" t="s">
        <v>152</v>
      </c>
      <c r="CO25" s="443" t="s">
        <v>153</v>
      </c>
      <c r="CP25" s="447" t="s">
        <v>151</v>
      </c>
      <c r="CQ25" s="445" t="s">
        <v>152</v>
      </c>
      <c r="CR25" s="443" t="s">
        <v>153</v>
      </c>
      <c r="CS25" s="447" t="s">
        <v>151</v>
      </c>
      <c r="CT25" s="445" t="s">
        <v>152</v>
      </c>
      <c r="CU25" s="443" t="s">
        <v>153</v>
      </c>
      <c r="CV25" s="447" t="s">
        <v>151</v>
      </c>
      <c r="CW25" s="445" t="s">
        <v>152</v>
      </c>
      <c r="CX25" s="443" t="s">
        <v>153</v>
      </c>
      <c r="CY25" s="447" t="s">
        <v>151</v>
      </c>
      <c r="CZ25" s="445" t="s">
        <v>152</v>
      </c>
      <c r="DA25" s="443" t="s">
        <v>153</v>
      </c>
      <c r="DB25" s="447" t="s">
        <v>151</v>
      </c>
      <c r="DC25" s="445" t="s">
        <v>152</v>
      </c>
      <c r="DD25" s="443" t="s">
        <v>153</v>
      </c>
      <c r="DE25" s="447" t="s">
        <v>151</v>
      </c>
      <c r="DF25" s="445" t="s">
        <v>152</v>
      </c>
      <c r="DG25" s="443" t="s">
        <v>153</v>
      </c>
      <c r="DH25" s="447" t="s">
        <v>151</v>
      </c>
      <c r="DI25" s="445" t="s">
        <v>152</v>
      </c>
      <c r="DJ25" s="443" t="s">
        <v>153</v>
      </c>
      <c r="DK25" s="447" t="s">
        <v>151</v>
      </c>
      <c r="DL25" s="445" t="s">
        <v>152</v>
      </c>
      <c r="DM25" s="443" t="s">
        <v>153</v>
      </c>
      <c r="DN25" s="447" t="s">
        <v>151</v>
      </c>
      <c r="DO25" s="445" t="s">
        <v>152</v>
      </c>
      <c r="DP25" s="443" t="s">
        <v>153</v>
      </c>
      <c r="DQ25" s="447" t="s">
        <v>151</v>
      </c>
      <c r="DR25" s="445" t="s">
        <v>152</v>
      </c>
      <c r="DS25" s="443" t="s">
        <v>153</v>
      </c>
      <c r="DT25" s="447" t="s">
        <v>151</v>
      </c>
      <c r="DU25" s="445" t="s">
        <v>152</v>
      </c>
      <c r="DV25" s="443" t="s">
        <v>153</v>
      </c>
      <c r="DW25" s="447" t="s">
        <v>151</v>
      </c>
      <c r="DX25" s="445" t="s">
        <v>152</v>
      </c>
      <c r="DY25" s="443" t="s">
        <v>153</v>
      </c>
      <c r="DZ25" s="447" t="s">
        <v>151</v>
      </c>
      <c r="EA25" s="445" t="s">
        <v>152</v>
      </c>
      <c r="EB25" s="443" t="s">
        <v>153</v>
      </c>
      <c r="EC25" s="447" t="s">
        <v>151</v>
      </c>
      <c r="ED25" s="445" t="s">
        <v>152</v>
      </c>
      <c r="EE25" s="443" t="s">
        <v>153</v>
      </c>
      <c r="EF25" s="447" t="s">
        <v>151</v>
      </c>
      <c r="EG25" s="445" t="s">
        <v>152</v>
      </c>
      <c r="EH25" s="443" t="s">
        <v>153</v>
      </c>
      <c r="EI25" s="447" t="s">
        <v>151</v>
      </c>
      <c r="EJ25" s="445" t="s">
        <v>152</v>
      </c>
      <c r="EK25" s="443" t="s">
        <v>153</v>
      </c>
      <c r="EL25" s="447" t="s">
        <v>151</v>
      </c>
      <c r="EM25" s="445" t="s">
        <v>152</v>
      </c>
      <c r="EN25" s="443" t="s">
        <v>153</v>
      </c>
      <c r="EO25" s="447" t="s">
        <v>151</v>
      </c>
      <c r="EP25" s="445" t="s">
        <v>152</v>
      </c>
      <c r="EQ25" s="443" t="s">
        <v>153</v>
      </c>
      <c r="ER25" s="447" t="s">
        <v>151</v>
      </c>
      <c r="ES25" s="445" t="s">
        <v>152</v>
      </c>
      <c r="ET25" s="443" t="s">
        <v>153</v>
      </c>
      <c r="EU25" s="447" t="s">
        <v>151</v>
      </c>
      <c r="EV25" s="445" t="s">
        <v>152</v>
      </c>
      <c r="EW25" s="443" t="s">
        <v>153</v>
      </c>
      <c r="EX25" s="447" t="s">
        <v>151</v>
      </c>
      <c r="EY25" s="445" t="s">
        <v>152</v>
      </c>
      <c r="EZ25" s="443" t="s">
        <v>153</v>
      </c>
      <c r="FA25" s="447" t="s">
        <v>151</v>
      </c>
      <c r="FB25" s="445" t="s">
        <v>152</v>
      </c>
      <c r="FC25" s="443" t="s">
        <v>153</v>
      </c>
      <c r="FD25" s="447" t="s">
        <v>151</v>
      </c>
      <c r="FE25" s="445" t="s">
        <v>152</v>
      </c>
      <c r="FF25" s="443" t="s">
        <v>153</v>
      </c>
      <c r="FG25" s="447" t="s">
        <v>151</v>
      </c>
      <c r="FH25" s="445" t="s">
        <v>152</v>
      </c>
      <c r="FI25" s="443" t="s">
        <v>153</v>
      </c>
      <c r="FJ25" s="447" t="s">
        <v>151</v>
      </c>
      <c r="FK25" s="445" t="s">
        <v>152</v>
      </c>
      <c r="FL25" s="443" t="s">
        <v>153</v>
      </c>
      <c r="FM25" s="447" t="s">
        <v>151</v>
      </c>
      <c r="FN25" s="445" t="s">
        <v>152</v>
      </c>
      <c r="FO25" s="443" t="s">
        <v>153</v>
      </c>
      <c r="FP25" s="447" t="s">
        <v>151</v>
      </c>
      <c r="FQ25" s="445" t="s">
        <v>152</v>
      </c>
      <c r="FR25" s="443" t="s">
        <v>153</v>
      </c>
      <c r="FS25" s="447" t="s">
        <v>151</v>
      </c>
      <c r="FT25" s="445" t="s">
        <v>152</v>
      </c>
      <c r="FU25" s="443" t="s">
        <v>153</v>
      </c>
      <c r="FV25" s="447" t="s">
        <v>151</v>
      </c>
      <c r="FW25" s="445" t="s">
        <v>152</v>
      </c>
      <c r="FX25" s="443" t="s">
        <v>153</v>
      </c>
      <c r="FY25" s="447" t="s">
        <v>151</v>
      </c>
      <c r="FZ25" s="445" t="s">
        <v>152</v>
      </c>
      <c r="GA25" s="443" t="s">
        <v>153</v>
      </c>
      <c r="GB25" s="447" t="s">
        <v>151</v>
      </c>
      <c r="GC25" s="445" t="s">
        <v>152</v>
      </c>
      <c r="GD25" s="443" t="s">
        <v>153</v>
      </c>
      <c r="GE25" s="447" t="s">
        <v>151</v>
      </c>
      <c r="GF25" s="445" t="s">
        <v>152</v>
      </c>
      <c r="GG25" s="443" t="s">
        <v>153</v>
      </c>
      <c r="GH25" s="447" t="s">
        <v>151</v>
      </c>
      <c r="GI25" s="445" t="s">
        <v>152</v>
      </c>
      <c r="GJ25" s="443" t="s">
        <v>153</v>
      </c>
      <c r="GK25" s="447" t="s">
        <v>151</v>
      </c>
      <c r="GL25" s="445" t="s">
        <v>152</v>
      </c>
      <c r="GM25" s="443" t="s">
        <v>153</v>
      </c>
      <c r="GN25" s="447" t="s">
        <v>151</v>
      </c>
      <c r="GO25" s="445" t="s">
        <v>152</v>
      </c>
      <c r="GP25" s="443" t="s">
        <v>153</v>
      </c>
      <c r="GQ25" s="447" t="s">
        <v>151</v>
      </c>
      <c r="GR25" s="445" t="s">
        <v>152</v>
      </c>
      <c r="GS25" s="443" t="s">
        <v>153</v>
      </c>
      <c r="GT25" s="447" t="s">
        <v>151</v>
      </c>
      <c r="GU25" s="445" t="s">
        <v>152</v>
      </c>
      <c r="GV25" s="443" t="s">
        <v>153</v>
      </c>
      <c r="GW25" s="447" t="s">
        <v>151</v>
      </c>
      <c r="GX25" s="445" t="s">
        <v>152</v>
      </c>
      <c r="GY25" s="443" t="s">
        <v>153</v>
      </c>
      <c r="GZ25" s="447" t="s">
        <v>151</v>
      </c>
      <c r="HA25" s="445" t="s">
        <v>152</v>
      </c>
      <c r="HB25" s="443" t="s">
        <v>153</v>
      </c>
      <c r="HC25" s="447" t="s">
        <v>151</v>
      </c>
      <c r="HD25" s="445" t="s">
        <v>152</v>
      </c>
      <c r="HE25" s="443" t="s">
        <v>153</v>
      </c>
      <c r="HF25" s="447" t="s">
        <v>151</v>
      </c>
      <c r="HG25" s="445" t="s">
        <v>152</v>
      </c>
      <c r="HH25" s="443" t="s">
        <v>153</v>
      </c>
      <c r="HI25" s="447" t="s">
        <v>151</v>
      </c>
      <c r="HJ25" s="445" t="s">
        <v>152</v>
      </c>
      <c r="HK25" s="443" t="s">
        <v>153</v>
      </c>
      <c r="HL25" s="447" t="s">
        <v>151</v>
      </c>
      <c r="HM25" s="445" t="s">
        <v>152</v>
      </c>
      <c r="HN25" s="443" t="s">
        <v>153</v>
      </c>
      <c r="HO25" s="447" t="s">
        <v>151</v>
      </c>
      <c r="HP25" s="445" t="s">
        <v>152</v>
      </c>
      <c r="HQ25" s="443" t="s">
        <v>153</v>
      </c>
    </row>
    <row r="26" spans="1:225" x14ac:dyDescent="0.3">
      <c r="A26" s="448"/>
      <c r="B26" s="463"/>
      <c r="C26" s="458"/>
      <c r="D26" s="464"/>
      <c r="E26" s="111">
        <v>30</v>
      </c>
      <c r="F26" s="111">
        <v>35</v>
      </c>
      <c r="G26" s="111">
        <v>37.5</v>
      </c>
      <c r="H26" s="342">
        <v>40</v>
      </c>
      <c r="I26" s="85"/>
      <c r="J26" s="342" t="s">
        <v>149</v>
      </c>
      <c r="K26" s="111" t="s">
        <v>429</v>
      </c>
      <c r="L26" s="348"/>
      <c r="M26" s="448"/>
      <c r="N26" s="446"/>
      <c r="O26" s="444"/>
      <c r="P26" s="448"/>
      <c r="Q26" s="446"/>
      <c r="R26" s="444"/>
      <c r="S26" s="448"/>
      <c r="T26" s="446"/>
      <c r="U26" s="444"/>
      <c r="V26" s="448"/>
      <c r="W26" s="446"/>
      <c r="X26" s="444"/>
      <c r="Y26" s="448"/>
      <c r="Z26" s="446"/>
      <c r="AA26" s="444"/>
      <c r="AB26" s="448"/>
      <c r="AC26" s="446"/>
      <c r="AD26" s="444"/>
      <c r="AE26" s="448"/>
      <c r="AF26" s="446"/>
      <c r="AG26" s="444"/>
      <c r="AH26" s="448"/>
      <c r="AI26" s="446"/>
      <c r="AJ26" s="444"/>
      <c r="AK26" s="448"/>
      <c r="AL26" s="446"/>
      <c r="AM26" s="444"/>
      <c r="AN26" s="448"/>
      <c r="AO26" s="446"/>
      <c r="AP26" s="444"/>
      <c r="AQ26" s="448"/>
      <c r="AR26" s="446"/>
      <c r="AS26" s="444"/>
      <c r="AT26" s="448"/>
      <c r="AU26" s="446"/>
      <c r="AV26" s="444"/>
      <c r="AW26" s="448"/>
      <c r="AX26" s="446"/>
      <c r="AY26" s="444"/>
      <c r="AZ26" s="448"/>
      <c r="BA26" s="446"/>
      <c r="BB26" s="444"/>
      <c r="BC26" s="448"/>
      <c r="BD26" s="446"/>
      <c r="BE26" s="444"/>
      <c r="BF26" s="448"/>
      <c r="BG26" s="446"/>
      <c r="BH26" s="444"/>
      <c r="BI26" s="448"/>
      <c r="BJ26" s="446"/>
      <c r="BK26" s="444"/>
      <c r="BL26" s="448"/>
      <c r="BM26" s="446"/>
      <c r="BN26" s="444"/>
      <c r="BO26" s="448"/>
      <c r="BP26" s="446"/>
      <c r="BQ26" s="444"/>
      <c r="BR26" s="448"/>
      <c r="BS26" s="446"/>
      <c r="BT26" s="444"/>
      <c r="BU26" s="448"/>
      <c r="BV26" s="446"/>
      <c r="BW26" s="444"/>
      <c r="BX26" s="448"/>
      <c r="BY26" s="446"/>
      <c r="BZ26" s="444"/>
      <c r="CA26" s="448"/>
      <c r="CB26" s="446"/>
      <c r="CC26" s="444"/>
      <c r="CD26" s="448"/>
      <c r="CE26" s="446"/>
      <c r="CF26" s="444"/>
      <c r="CG26" s="448"/>
      <c r="CH26" s="446"/>
      <c r="CI26" s="444"/>
      <c r="CJ26" s="448"/>
      <c r="CK26" s="446"/>
      <c r="CL26" s="444"/>
      <c r="CM26" s="448"/>
      <c r="CN26" s="446"/>
      <c r="CO26" s="444"/>
      <c r="CP26" s="448"/>
      <c r="CQ26" s="446"/>
      <c r="CR26" s="444"/>
      <c r="CS26" s="448"/>
      <c r="CT26" s="446"/>
      <c r="CU26" s="444"/>
      <c r="CV26" s="448"/>
      <c r="CW26" s="446"/>
      <c r="CX26" s="444"/>
      <c r="CY26" s="448"/>
      <c r="CZ26" s="446"/>
      <c r="DA26" s="444"/>
      <c r="DB26" s="448"/>
      <c r="DC26" s="446"/>
      <c r="DD26" s="444"/>
      <c r="DE26" s="448"/>
      <c r="DF26" s="446"/>
      <c r="DG26" s="444"/>
      <c r="DH26" s="448"/>
      <c r="DI26" s="446"/>
      <c r="DJ26" s="444"/>
      <c r="DK26" s="448"/>
      <c r="DL26" s="446"/>
      <c r="DM26" s="444"/>
      <c r="DN26" s="448"/>
      <c r="DO26" s="446"/>
      <c r="DP26" s="444"/>
      <c r="DQ26" s="448"/>
      <c r="DR26" s="446"/>
      <c r="DS26" s="444"/>
      <c r="DT26" s="448"/>
      <c r="DU26" s="446"/>
      <c r="DV26" s="444"/>
      <c r="DW26" s="448"/>
      <c r="DX26" s="446"/>
      <c r="DY26" s="444"/>
      <c r="DZ26" s="448"/>
      <c r="EA26" s="446"/>
      <c r="EB26" s="444"/>
      <c r="EC26" s="448"/>
      <c r="ED26" s="446"/>
      <c r="EE26" s="444"/>
      <c r="EF26" s="448"/>
      <c r="EG26" s="446"/>
      <c r="EH26" s="444"/>
      <c r="EI26" s="448"/>
      <c r="EJ26" s="446"/>
      <c r="EK26" s="444"/>
      <c r="EL26" s="448"/>
      <c r="EM26" s="446"/>
      <c r="EN26" s="444"/>
      <c r="EO26" s="448"/>
      <c r="EP26" s="446"/>
      <c r="EQ26" s="444"/>
      <c r="ER26" s="448"/>
      <c r="ES26" s="446"/>
      <c r="ET26" s="444"/>
      <c r="EU26" s="448"/>
      <c r="EV26" s="446"/>
      <c r="EW26" s="444"/>
      <c r="EX26" s="448"/>
      <c r="EY26" s="446"/>
      <c r="EZ26" s="444"/>
      <c r="FA26" s="448"/>
      <c r="FB26" s="446"/>
      <c r="FC26" s="444"/>
      <c r="FD26" s="448"/>
      <c r="FE26" s="446"/>
      <c r="FF26" s="444"/>
      <c r="FG26" s="448"/>
      <c r="FH26" s="446"/>
      <c r="FI26" s="444"/>
      <c r="FJ26" s="448"/>
      <c r="FK26" s="446"/>
      <c r="FL26" s="444"/>
      <c r="FM26" s="448"/>
      <c r="FN26" s="446"/>
      <c r="FO26" s="444"/>
      <c r="FP26" s="448"/>
      <c r="FQ26" s="446"/>
      <c r="FR26" s="444"/>
      <c r="FS26" s="448"/>
      <c r="FT26" s="446"/>
      <c r="FU26" s="444"/>
      <c r="FV26" s="448"/>
      <c r="FW26" s="446"/>
      <c r="FX26" s="444"/>
      <c r="FY26" s="448"/>
      <c r="FZ26" s="446"/>
      <c r="GA26" s="444"/>
      <c r="GB26" s="448"/>
      <c r="GC26" s="446"/>
      <c r="GD26" s="444"/>
      <c r="GE26" s="448"/>
      <c r="GF26" s="446"/>
      <c r="GG26" s="444"/>
      <c r="GH26" s="448"/>
      <c r="GI26" s="446"/>
      <c r="GJ26" s="444"/>
      <c r="GK26" s="448"/>
      <c r="GL26" s="446"/>
      <c r="GM26" s="444"/>
      <c r="GN26" s="448"/>
      <c r="GO26" s="446"/>
      <c r="GP26" s="444"/>
      <c r="GQ26" s="448"/>
      <c r="GR26" s="446"/>
      <c r="GS26" s="444"/>
      <c r="GT26" s="448"/>
      <c r="GU26" s="446"/>
      <c r="GV26" s="444"/>
      <c r="GW26" s="448"/>
      <c r="GX26" s="446"/>
      <c r="GY26" s="444"/>
      <c r="GZ26" s="448"/>
      <c r="HA26" s="446"/>
      <c r="HB26" s="444"/>
      <c r="HC26" s="448"/>
      <c r="HD26" s="446"/>
      <c r="HE26" s="444"/>
      <c r="HF26" s="448"/>
      <c r="HG26" s="446"/>
      <c r="HH26" s="444"/>
      <c r="HI26" s="448"/>
      <c r="HJ26" s="446"/>
      <c r="HK26" s="444"/>
      <c r="HL26" s="448"/>
      <c r="HM26" s="446"/>
      <c r="HN26" s="444"/>
      <c r="HO26" s="448"/>
      <c r="HP26" s="446"/>
      <c r="HQ26" s="444"/>
    </row>
    <row r="27" spans="1:225" x14ac:dyDescent="0.3">
      <c r="A27" s="17"/>
      <c r="B27" s="465"/>
      <c r="C27" s="466"/>
      <c r="D27" s="467"/>
      <c r="E27" s="5"/>
      <c r="F27" s="5"/>
      <c r="G27" s="5"/>
      <c r="H27" s="4"/>
      <c r="I27" s="70"/>
      <c r="J27" s="3"/>
      <c r="K27" s="5"/>
      <c r="L27" s="16"/>
      <c r="M27" s="9"/>
      <c r="N27" s="5"/>
      <c r="O27" s="18"/>
      <c r="P27" s="9"/>
      <c r="Q27" s="5"/>
      <c r="R27" s="18"/>
      <c r="S27" s="9"/>
      <c r="T27" s="5"/>
      <c r="U27" s="18"/>
      <c r="V27" s="9"/>
      <c r="W27" s="5"/>
      <c r="X27" s="18"/>
      <c r="Y27" s="9"/>
      <c r="Z27" s="5"/>
      <c r="AA27" s="18"/>
      <c r="AB27" s="9"/>
      <c r="AC27" s="5"/>
      <c r="AD27" s="18"/>
      <c r="AE27" s="9"/>
      <c r="AF27" s="5"/>
      <c r="AG27" s="18"/>
      <c r="AH27" s="9"/>
      <c r="AI27" s="5"/>
      <c r="AJ27" s="18"/>
      <c r="AK27" s="9"/>
      <c r="AL27" s="5"/>
      <c r="AM27" s="18"/>
      <c r="AN27" s="9"/>
      <c r="AO27" s="5"/>
      <c r="AP27" s="18"/>
      <c r="AQ27" s="9"/>
      <c r="AR27" s="5"/>
      <c r="AS27" s="18"/>
      <c r="AT27" s="9"/>
      <c r="AU27" s="5"/>
      <c r="AV27" s="18"/>
      <c r="AW27" s="9"/>
      <c r="AX27" s="5"/>
      <c r="AY27" s="18"/>
      <c r="AZ27" s="9"/>
      <c r="BA27" s="5"/>
      <c r="BB27" s="18"/>
      <c r="BC27" s="9"/>
      <c r="BD27" s="5"/>
      <c r="BE27" s="18"/>
      <c r="BF27" s="9"/>
      <c r="BG27" s="5"/>
      <c r="BH27" s="18"/>
      <c r="BI27" s="9"/>
      <c r="BJ27" s="5"/>
      <c r="BK27" s="18"/>
      <c r="BL27" s="9"/>
      <c r="BM27" s="5"/>
      <c r="BN27" s="18"/>
      <c r="BO27" s="9"/>
      <c r="BP27" s="5"/>
      <c r="BQ27" s="18"/>
      <c r="BR27" s="9"/>
      <c r="BS27" s="5"/>
      <c r="BT27" s="18"/>
      <c r="BU27" s="9"/>
      <c r="BV27" s="5"/>
      <c r="BW27" s="18"/>
      <c r="BX27" s="9"/>
      <c r="BY27" s="5"/>
      <c r="BZ27" s="18"/>
      <c r="CA27" s="9"/>
      <c r="CB27" s="5"/>
      <c r="CC27" s="18"/>
      <c r="CD27" s="9"/>
      <c r="CE27" s="5"/>
      <c r="CF27" s="18"/>
      <c r="CG27" s="9"/>
      <c r="CH27" s="5"/>
      <c r="CI27" s="18"/>
      <c r="CJ27" s="9"/>
      <c r="CK27" s="5"/>
      <c r="CL27" s="18"/>
      <c r="CM27" s="9"/>
      <c r="CN27" s="5"/>
      <c r="CO27" s="18"/>
      <c r="CP27" s="9"/>
      <c r="CQ27" s="5"/>
      <c r="CR27" s="18"/>
      <c r="CS27" s="9"/>
      <c r="CT27" s="5"/>
      <c r="CU27" s="18"/>
      <c r="CV27" s="9"/>
      <c r="CW27" s="5"/>
      <c r="CX27" s="18"/>
      <c r="CY27" s="9"/>
      <c r="CZ27" s="5"/>
      <c r="DA27" s="18"/>
      <c r="DB27" s="9"/>
      <c r="DC27" s="5"/>
      <c r="DD27" s="18"/>
      <c r="DE27" s="9"/>
      <c r="DF27" s="5"/>
      <c r="DG27" s="18"/>
      <c r="DH27" s="9"/>
      <c r="DI27" s="5"/>
      <c r="DJ27" s="18"/>
      <c r="DK27" s="9"/>
      <c r="DL27" s="5"/>
      <c r="DM27" s="18"/>
      <c r="DN27" s="9"/>
      <c r="DO27" s="5"/>
      <c r="DP27" s="18"/>
      <c r="DQ27" s="9"/>
      <c r="DR27" s="5"/>
      <c r="DS27" s="18"/>
      <c r="DT27" s="9"/>
      <c r="DU27" s="5"/>
      <c r="DV27" s="18"/>
      <c r="DW27" s="9"/>
      <c r="DX27" s="5"/>
      <c r="DY27" s="18"/>
      <c r="DZ27" s="9"/>
      <c r="EA27" s="5"/>
      <c r="EB27" s="18"/>
      <c r="EC27" s="9"/>
      <c r="ED27" s="5"/>
      <c r="EE27" s="18"/>
      <c r="EF27" s="9"/>
      <c r="EG27" s="5"/>
      <c r="EH27" s="18"/>
      <c r="EI27" s="9"/>
      <c r="EJ27" s="5"/>
      <c r="EK27" s="18"/>
      <c r="EL27" s="9"/>
      <c r="EM27" s="5"/>
      <c r="EN27" s="18"/>
      <c r="EO27" s="9"/>
      <c r="EP27" s="5"/>
      <c r="EQ27" s="18"/>
      <c r="ER27" s="9"/>
      <c r="ES27" s="5"/>
      <c r="ET27" s="18"/>
      <c r="EU27" s="9"/>
      <c r="EV27" s="5"/>
      <c r="EW27" s="18"/>
      <c r="EX27" s="9"/>
      <c r="EY27" s="5"/>
      <c r="EZ27" s="18"/>
      <c r="FA27" s="9"/>
      <c r="FB27" s="5"/>
      <c r="FC27" s="18"/>
      <c r="FD27" s="9"/>
      <c r="FE27" s="5"/>
      <c r="FF27" s="18"/>
      <c r="FG27" s="9"/>
      <c r="FH27" s="5"/>
      <c r="FI27" s="18"/>
      <c r="FJ27" s="9"/>
      <c r="FK27" s="5"/>
      <c r="FL27" s="18"/>
      <c r="FM27" s="9"/>
      <c r="FN27" s="5"/>
      <c r="FO27" s="18"/>
      <c r="FP27" s="9"/>
      <c r="FQ27" s="5"/>
      <c r="FR27" s="18"/>
      <c r="FS27" s="9"/>
      <c r="FT27" s="5"/>
      <c r="FU27" s="18"/>
      <c r="FV27" s="9"/>
      <c r="FW27" s="5"/>
      <c r="FX27" s="18"/>
      <c r="FY27" s="9"/>
      <c r="FZ27" s="5"/>
      <c r="GA27" s="18"/>
      <c r="GB27" s="9"/>
      <c r="GC27" s="5"/>
      <c r="GD27" s="18"/>
      <c r="GE27" s="9"/>
      <c r="GF27" s="5"/>
      <c r="GG27" s="18"/>
      <c r="GH27" s="9"/>
      <c r="GI27" s="5"/>
      <c r="GJ27" s="18"/>
      <c r="GK27" s="9"/>
      <c r="GL27" s="5"/>
      <c r="GM27" s="18"/>
      <c r="GN27" s="9"/>
      <c r="GO27" s="5"/>
      <c r="GP27" s="18"/>
      <c r="GQ27" s="9"/>
      <c r="GR27" s="5"/>
      <c r="GS27" s="18"/>
      <c r="GT27" s="9"/>
      <c r="GU27" s="5"/>
      <c r="GV27" s="18"/>
      <c r="GW27" s="9"/>
      <c r="GX27" s="5"/>
      <c r="GY27" s="18"/>
      <c r="GZ27" s="9"/>
      <c r="HA27" s="5"/>
      <c r="HB27" s="18"/>
      <c r="HC27" s="9"/>
      <c r="HD27" s="5"/>
      <c r="HE27" s="18"/>
      <c r="HF27" s="9"/>
      <c r="HG27" s="5"/>
      <c r="HH27" s="18"/>
      <c r="HI27" s="9"/>
      <c r="HJ27" s="5"/>
      <c r="HK27" s="18"/>
      <c r="HL27" s="9"/>
      <c r="HM27" s="5"/>
      <c r="HN27" s="18"/>
      <c r="HO27" s="9"/>
      <c r="HP27" s="5"/>
      <c r="HQ27" s="18"/>
    </row>
    <row r="28" spans="1:225" x14ac:dyDescent="0.3">
      <c r="A28" s="17"/>
      <c r="B28" s="465"/>
      <c r="C28" s="466"/>
      <c r="D28" s="467"/>
      <c r="E28" s="5"/>
      <c r="F28" s="5"/>
      <c r="G28" s="5"/>
      <c r="H28" s="4"/>
      <c r="I28" s="70"/>
      <c r="J28" s="3"/>
      <c r="K28" s="5"/>
      <c r="L28" s="16"/>
      <c r="M28" s="9"/>
      <c r="N28" s="5"/>
      <c r="O28" s="18"/>
      <c r="P28" s="9"/>
      <c r="Q28" s="5"/>
      <c r="R28" s="18"/>
      <c r="S28" s="9"/>
      <c r="T28" s="5"/>
      <c r="U28" s="18"/>
      <c r="V28" s="9"/>
      <c r="W28" s="5"/>
      <c r="X28" s="18"/>
      <c r="Y28" s="9"/>
      <c r="Z28" s="5"/>
      <c r="AA28" s="18"/>
      <c r="AB28" s="9"/>
      <c r="AC28" s="5"/>
      <c r="AD28" s="18"/>
      <c r="AE28" s="9"/>
      <c r="AF28" s="5"/>
      <c r="AG28" s="18"/>
      <c r="AH28" s="9"/>
      <c r="AI28" s="5"/>
      <c r="AJ28" s="18"/>
      <c r="AK28" s="9"/>
      <c r="AL28" s="5"/>
      <c r="AM28" s="18"/>
      <c r="AN28" s="9"/>
      <c r="AO28" s="5"/>
      <c r="AP28" s="18"/>
      <c r="AQ28" s="9"/>
      <c r="AR28" s="5"/>
      <c r="AS28" s="18"/>
      <c r="AT28" s="9"/>
      <c r="AU28" s="5"/>
      <c r="AV28" s="18"/>
      <c r="AW28" s="9"/>
      <c r="AX28" s="5"/>
      <c r="AY28" s="18"/>
      <c r="AZ28" s="9"/>
      <c r="BA28" s="5"/>
      <c r="BB28" s="18"/>
      <c r="BC28" s="9"/>
      <c r="BD28" s="5"/>
      <c r="BE28" s="18"/>
      <c r="BF28" s="9"/>
      <c r="BG28" s="5"/>
      <c r="BH28" s="18"/>
      <c r="BI28" s="9"/>
      <c r="BJ28" s="5"/>
      <c r="BK28" s="18"/>
      <c r="BL28" s="9"/>
      <c r="BM28" s="5"/>
      <c r="BN28" s="18"/>
      <c r="BO28" s="9"/>
      <c r="BP28" s="5"/>
      <c r="BQ28" s="18"/>
      <c r="BR28" s="9"/>
      <c r="BS28" s="5"/>
      <c r="BT28" s="18"/>
      <c r="BU28" s="9"/>
      <c r="BV28" s="5"/>
      <c r="BW28" s="18"/>
      <c r="BX28" s="9"/>
      <c r="BY28" s="5"/>
      <c r="BZ28" s="18"/>
      <c r="CA28" s="9"/>
      <c r="CB28" s="5"/>
      <c r="CC28" s="18"/>
      <c r="CD28" s="9"/>
      <c r="CE28" s="5"/>
      <c r="CF28" s="18"/>
      <c r="CG28" s="9"/>
      <c r="CH28" s="5"/>
      <c r="CI28" s="18"/>
      <c r="CJ28" s="9"/>
      <c r="CK28" s="5"/>
      <c r="CL28" s="18"/>
      <c r="CM28" s="9"/>
      <c r="CN28" s="5"/>
      <c r="CO28" s="18"/>
      <c r="CP28" s="9"/>
      <c r="CQ28" s="5"/>
      <c r="CR28" s="18"/>
      <c r="CS28" s="9"/>
      <c r="CT28" s="5"/>
      <c r="CU28" s="18"/>
      <c r="CV28" s="9"/>
      <c r="CW28" s="5"/>
      <c r="CX28" s="18"/>
      <c r="CY28" s="9"/>
      <c r="CZ28" s="5"/>
      <c r="DA28" s="18"/>
      <c r="DB28" s="9"/>
      <c r="DC28" s="5"/>
      <c r="DD28" s="18"/>
      <c r="DE28" s="9"/>
      <c r="DF28" s="5"/>
      <c r="DG28" s="18"/>
      <c r="DH28" s="9"/>
      <c r="DI28" s="5"/>
      <c r="DJ28" s="18"/>
      <c r="DK28" s="9"/>
      <c r="DL28" s="5"/>
      <c r="DM28" s="18"/>
      <c r="DN28" s="9"/>
      <c r="DO28" s="5"/>
      <c r="DP28" s="18"/>
      <c r="DQ28" s="9"/>
      <c r="DR28" s="5"/>
      <c r="DS28" s="18"/>
      <c r="DT28" s="9"/>
      <c r="DU28" s="5"/>
      <c r="DV28" s="18"/>
      <c r="DW28" s="9"/>
      <c r="DX28" s="5"/>
      <c r="DY28" s="18"/>
      <c r="DZ28" s="9"/>
      <c r="EA28" s="5"/>
      <c r="EB28" s="18"/>
      <c r="EC28" s="9"/>
      <c r="ED28" s="5"/>
      <c r="EE28" s="18"/>
      <c r="EF28" s="9"/>
      <c r="EG28" s="5"/>
      <c r="EH28" s="18"/>
      <c r="EI28" s="9"/>
      <c r="EJ28" s="5"/>
      <c r="EK28" s="18"/>
      <c r="EL28" s="9"/>
      <c r="EM28" s="5"/>
      <c r="EN28" s="18"/>
      <c r="EO28" s="9"/>
      <c r="EP28" s="5"/>
      <c r="EQ28" s="18"/>
      <c r="ER28" s="9"/>
      <c r="ES28" s="5"/>
      <c r="ET28" s="18"/>
      <c r="EU28" s="9"/>
      <c r="EV28" s="5"/>
      <c r="EW28" s="18"/>
      <c r="EX28" s="9"/>
      <c r="EY28" s="5"/>
      <c r="EZ28" s="18"/>
      <c r="FA28" s="9"/>
      <c r="FB28" s="5"/>
      <c r="FC28" s="18"/>
      <c r="FD28" s="9"/>
      <c r="FE28" s="5"/>
      <c r="FF28" s="18"/>
      <c r="FG28" s="9"/>
      <c r="FH28" s="5"/>
      <c r="FI28" s="18"/>
      <c r="FJ28" s="9"/>
      <c r="FK28" s="5"/>
      <c r="FL28" s="18"/>
      <c r="FM28" s="9"/>
      <c r="FN28" s="5"/>
      <c r="FO28" s="18"/>
      <c r="FP28" s="9"/>
      <c r="FQ28" s="5"/>
      <c r="FR28" s="18"/>
      <c r="FS28" s="9"/>
      <c r="FT28" s="5"/>
      <c r="FU28" s="18"/>
      <c r="FV28" s="9"/>
      <c r="FW28" s="5"/>
      <c r="FX28" s="18"/>
      <c r="FY28" s="9"/>
      <c r="FZ28" s="5"/>
      <c r="GA28" s="18"/>
      <c r="GB28" s="9"/>
      <c r="GC28" s="5"/>
      <c r="GD28" s="18"/>
      <c r="GE28" s="9"/>
      <c r="GF28" s="5"/>
      <c r="GG28" s="18"/>
      <c r="GH28" s="9"/>
      <c r="GI28" s="5"/>
      <c r="GJ28" s="18"/>
      <c r="GK28" s="9"/>
      <c r="GL28" s="5"/>
      <c r="GM28" s="18"/>
      <c r="GN28" s="9"/>
      <c r="GO28" s="5"/>
      <c r="GP28" s="18"/>
      <c r="GQ28" s="9"/>
      <c r="GR28" s="5"/>
      <c r="GS28" s="18"/>
      <c r="GT28" s="9"/>
      <c r="GU28" s="5"/>
      <c r="GV28" s="18"/>
      <c r="GW28" s="9"/>
      <c r="GX28" s="5"/>
      <c r="GY28" s="18"/>
      <c r="GZ28" s="9"/>
      <c r="HA28" s="5"/>
      <c r="HB28" s="18"/>
      <c r="HC28" s="9"/>
      <c r="HD28" s="5"/>
      <c r="HE28" s="18"/>
      <c r="HF28" s="9"/>
      <c r="HG28" s="5"/>
      <c r="HH28" s="18"/>
      <c r="HI28" s="9"/>
      <c r="HJ28" s="5"/>
      <c r="HK28" s="18"/>
      <c r="HL28" s="9"/>
      <c r="HM28" s="5"/>
      <c r="HN28" s="18"/>
      <c r="HO28" s="9"/>
      <c r="HP28" s="5"/>
      <c r="HQ28" s="18"/>
    </row>
    <row r="29" spans="1:225" x14ac:dyDescent="0.3">
      <c r="A29" s="17"/>
      <c r="B29" s="465"/>
      <c r="C29" s="466"/>
      <c r="D29" s="467"/>
      <c r="E29" s="5"/>
      <c r="F29" s="5"/>
      <c r="G29" s="5"/>
      <c r="H29" s="4"/>
      <c r="I29" s="70"/>
      <c r="J29" s="3"/>
      <c r="K29" s="5"/>
      <c r="L29" s="16"/>
      <c r="M29" s="9"/>
      <c r="N29" s="5"/>
      <c r="O29" s="18"/>
      <c r="P29" s="9"/>
      <c r="Q29" s="5"/>
      <c r="R29" s="18"/>
      <c r="S29" s="9"/>
      <c r="T29" s="5"/>
      <c r="U29" s="18"/>
      <c r="V29" s="9"/>
      <c r="W29" s="5"/>
      <c r="X29" s="18"/>
      <c r="Y29" s="9"/>
      <c r="Z29" s="5"/>
      <c r="AA29" s="18"/>
      <c r="AB29" s="9"/>
      <c r="AC29" s="5"/>
      <c r="AD29" s="18"/>
      <c r="AE29" s="9"/>
      <c r="AF29" s="5"/>
      <c r="AG29" s="18"/>
      <c r="AH29" s="9"/>
      <c r="AI29" s="5"/>
      <c r="AJ29" s="18"/>
      <c r="AK29" s="9"/>
      <c r="AL29" s="5"/>
      <c r="AM29" s="18"/>
      <c r="AN29" s="9"/>
      <c r="AO29" s="5"/>
      <c r="AP29" s="18"/>
      <c r="AQ29" s="9"/>
      <c r="AR29" s="5"/>
      <c r="AS29" s="18"/>
      <c r="AT29" s="9"/>
      <c r="AU29" s="5"/>
      <c r="AV29" s="18"/>
      <c r="AW29" s="9"/>
      <c r="AX29" s="5"/>
      <c r="AY29" s="18"/>
      <c r="AZ29" s="9"/>
      <c r="BA29" s="5"/>
      <c r="BB29" s="18"/>
      <c r="BC29" s="9"/>
      <c r="BD29" s="5"/>
      <c r="BE29" s="18"/>
      <c r="BF29" s="9"/>
      <c r="BG29" s="5"/>
      <c r="BH29" s="18"/>
      <c r="BI29" s="9"/>
      <c r="BJ29" s="5"/>
      <c r="BK29" s="18"/>
      <c r="BL29" s="9"/>
      <c r="BM29" s="5"/>
      <c r="BN29" s="18"/>
      <c r="BO29" s="9"/>
      <c r="BP29" s="5"/>
      <c r="BQ29" s="18"/>
      <c r="BR29" s="9"/>
      <c r="BS29" s="5"/>
      <c r="BT29" s="18"/>
      <c r="BU29" s="9"/>
      <c r="BV29" s="5"/>
      <c r="BW29" s="18"/>
      <c r="BX29" s="9"/>
      <c r="BY29" s="5"/>
      <c r="BZ29" s="18"/>
      <c r="CA29" s="9"/>
      <c r="CB29" s="5"/>
      <c r="CC29" s="18"/>
      <c r="CD29" s="9"/>
      <c r="CE29" s="5"/>
      <c r="CF29" s="18"/>
      <c r="CG29" s="9"/>
      <c r="CH29" s="5"/>
      <c r="CI29" s="18"/>
      <c r="CJ29" s="9"/>
      <c r="CK29" s="5"/>
      <c r="CL29" s="18"/>
      <c r="CM29" s="9"/>
      <c r="CN29" s="5"/>
      <c r="CO29" s="18"/>
      <c r="CP29" s="9"/>
      <c r="CQ29" s="5"/>
      <c r="CR29" s="18"/>
      <c r="CS29" s="9"/>
      <c r="CT29" s="5"/>
      <c r="CU29" s="18"/>
      <c r="CV29" s="9"/>
      <c r="CW29" s="5"/>
      <c r="CX29" s="18"/>
      <c r="CY29" s="9"/>
      <c r="CZ29" s="5"/>
      <c r="DA29" s="18"/>
      <c r="DB29" s="9"/>
      <c r="DC29" s="5"/>
      <c r="DD29" s="18"/>
      <c r="DE29" s="9"/>
      <c r="DF29" s="5"/>
      <c r="DG29" s="18"/>
      <c r="DH29" s="9"/>
      <c r="DI29" s="5"/>
      <c r="DJ29" s="18"/>
      <c r="DK29" s="9"/>
      <c r="DL29" s="5"/>
      <c r="DM29" s="18"/>
      <c r="DN29" s="9"/>
      <c r="DO29" s="5"/>
      <c r="DP29" s="18"/>
      <c r="DQ29" s="9"/>
      <c r="DR29" s="5"/>
      <c r="DS29" s="18"/>
      <c r="DT29" s="9"/>
      <c r="DU29" s="5"/>
      <c r="DV29" s="18"/>
      <c r="DW29" s="9"/>
      <c r="DX29" s="5"/>
      <c r="DY29" s="18"/>
      <c r="DZ29" s="9"/>
      <c r="EA29" s="5"/>
      <c r="EB29" s="18"/>
      <c r="EC29" s="9"/>
      <c r="ED29" s="5"/>
      <c r="EE29" s="18"/>
      <c r="EF29" s="9"/>
      <c r="EG29" s="5"/>
      <c r="EH29" s="18"/>
      <c r="EI29" s="9"/>
      <c r="EJ29" s="5"/>
      <c r="EK29" s="18"/>
      <c r="EL29" s="9"/>
      <c r="EM29" s="5"/>
      <c r="EN29" s="18"/>
      <c r="EO29" s="9"/>
      <c r="EP29" s="5"/>
      <c r="EQ29" s="18"/>
      <c r="ER29" s="9"/>
      <c r="ES29" s="5"/>
      <c r="ET29" s="18"/>
      <c r="EU29" s="9"/>
      <c r="EV29" s="5"/>
      <c r="EW29" s="18"/>
      <c r="EX29" s="9"/>
      <c r="EY29" s="5"/>
      <c r="EZ29" s="18"/>
      <c r="FA29" s="9"/>
      <c r="FB29" s="5"/>
      <c r="FC29" s="18"/>
      <c r="FD29" s="9"/>
      <c r="FE29" s="5"/>
      <c r="FF29" s="18"/>
      <c r="FG29" s="9"/>
      <c r="FH29" s="5"/>
      <c r="FI29" s="18"/>
      <c r="FJ29" s="9"/>
      <c r="FK29" s="5"/>
      <c r="FL29" s="18"/>
      <c r="FM29" s="9"/>
      <c r="FN29" s="5"/>
      <c r="FO29" s="18"/>
      <c r="FP29" s="9"/>
      <c r="FQ29" s="5"/>
      <c r="FR29" s="18"/>
      <c r="FS29" s="9"/>
      <c r="FT29" s="5"/>
      <c r="FU29" s="18"/>
      <c r="FV29" s="9"/>
      <c r="FW29" s="5"/>
      <c r="FX29" s="18"/>
      <c r="FY29" s="9"/>
      <c r="FZ29" s="5"/>
      <c r="GA29" s="18"/>
      <c r="GB29" s="9"/>
      <c r="GC29" s="5"/>
      <c r="GD29" s="18"/>
      <c r="GE29" s="9"/>
      <c r="GF29" s="5"/>
      <c r="GG29" s="18"/>
      <c r="GH29" s="9"/>
      <c r="GI29" s="5"/>
      <c r="GJ29" s="18"/>
      <c r="GK29" s="9"/>
      <c r="GL29" s="5"/>
      <c r="GM29" s="18"/>
      <c r="GN29" s="9"/>
      <c r="GO29" s="5"/>
      <c r="GP29" s="18"/>
      <c r="GQ29" s="9"/>
      <c r="GR29" s="5"/>
      <c r="GS29" s="18"/>
      <c r="GT29" s="9"/>
      <c r="GU29" s="5"/>
      <c r="GV29" s="18"/>
      <c r="GW29" s="9"/>
      <c r="GX29" s="5"/>
      <c r="GY29" s="18"/>
      <c r="GZ29" s="9"/>
      <c r="HA29" s="5"/>
      <c r="HB29" s="18"/>
      <c r="HC29" s="9"/>
      <c r="HD29" s="5"/>
      <c r="HE29" s="18"/>
      <c r="HF29" s="9"/>
      <c r="HG29" s="5"/>
      <c r="HH29" s="18"/>
      <c r="HI29" s="9"/>
      <c r="HJ29" s="5"/>
      <c r="HK29" s="18"/>
      <c r="HL29" s="9"/>
      <c r="HM29" s="5"/>
      <c r="HN29" s="18"/>
      <c r="HO29" s="9"/>
      <c r="HP29" s="5"/>
      <c r="HQ29" s="18"/>
    </row>
    <row r="30" spans="1:225" x14ac:dyDescent="0.3">
      <c r="A30" s="17"/>
      <c r="B30" s="465"/>
      <c r="C30" s="466"/>
      <c r="D30" s="467"/>
      <c r="E30" s="5"/>
      <c r="F30" s="5"/>
      <c r="G30" s="5"/>
      <c r="H30" s="4"/>
      <c r="I30" s="70"/>
      <c r="J30" s="3"/>
      <c r="K30" s="5"/>
      <c r="L30" s="16"/>
      <c r="M30" s="9"/>
      <c r="N30" s="5"/>
      <c r="O30" s="18"/>
      <c r="P30" s="9"/>
      <c r="Q30" s="5"/>
      <c r="R30" s="18"/>
      <c r="S30" s="9"/>
      <c r="T30" s="5"/>
      <c r="U30" s="18"/>
      <c r="V30" s="9"/>
      <c r="W30" s="5"/>
      <c r="X30" s="18"/>
      <c r="Y30" s="9"/>
      <c r="Z30" s="5"/>
      <c r="AA30" s="18"/>
      <c r="AB30" s="9"/>
      <c r="AC30" s="5"/>
      <c r="AD30" s="18"/>
      <c r="AE30" s="9"/>
      <c r="AF30" s="5"/>
      <c r="AG30" s="18"/>
      <c r="AH30" s="9"/>
      <c r="AI30" s="5"/>
      <c r="AJ30" s="18"/>
      <c r="AK30" s="9"/>
      <c r="AL30" s="5"/>
      <c r="AM30" s="18"/>
      <c r="AN30" s="9"/>
      <c r="AO30" s="5"/>
      <c r="AP30" s="18"/>
      <c r="AQ30" s="9"/>
      <c r="AR30" s="5"/>
      <c r="AS30" s="18"/>
      <c r="AT30" s="9"/>
      <c r="AU30" s="5"/>
      <c r="AV30" s="18"/>
      <c r="AW30" s="9"/>
      <c r="AX30" s="5"/>
      <c r="AY30" s="18"/>
      <c r="AZ30" s="9"/>
      <c r="BA30" s="5"/>
      <c r="BB30" s="18"/>
      <c r="BC30" s="9"/>
      <c r="BD30" s="5"/>
      <c r="BE30" s="18"/>
      <c r="BF30" s="9"/>
      <c r="BG30" s="5"/>
      <c r="BH30" s="18"/>
      <c r="BI30" s="9"/>
      <c r="BJ30" s="5"/>
      <c r="BK30" s="18"/>
      <c r="BL30" s="9"/>
      <c r="BM30" s="5"/>
      <c r="BN30" s="18"/>
      <c r="BO30" s="9"/>
      <c r="BP30" s="5"/>
      <c r="BQ30" s="18"/>
      <c r="BR30" s="9"/>
      <c r="BS30" s="5"/>
      <c r="BT30" s="18"/>
      <c r="BU30" s="9"/>
      <c r="BV30" s="5"/>
      <c r="BW30" s="18"/>
      <c r="BX30" s="9"/>
      <c r="BY30" s="5"/>
      <c r="BZ30" s="18"/>
      <c r="CA30" s="9"/>
      <c r="CB30" s="5"/>
      <c r="CC30" s="18"/>
      <c r="CD30" s="9"/>
      <c r="CE30" s="5"/>
      <c r="CF30" s="18"/>
      <c r="CG30" s="9"/>
      <c r="CH30" s="5"/>
      <c r="CI30" s="18"/>
      <c r="CJ30" s="9"/>
      <c r="CK30" s="5"/>
      <c r="CL30" s="18"/>
      <c r="CM30" s="9"/>
      <c r="CN30" s="5"/>
      <c r="CO30" s="18"/>
      <c r="CP30" s="9"/>
      <c r="CQ30" s="5"/>
      <c r="CR30" s="18"/>
      <c r="CS30" s="9"/>
      <c r="CT30" s="5"/>
      <c r="CU30" s="18"/>
      <c r="CV30" s="9"/>
      <c r="CW30" s="5"/>
      <c r="CX30" s="18"/>
      <c r="CY30" s="9"/>
      <c r="CZ30" s="5"/>
      <c r="DA30" s="18"/>
      <c r="DB30" s="9"/>
      <c r="DC30" s="5"/>
      <c r="DD30" s="18"/>
      <c r="DE30" s="9"/>
      <c r="DF30" s="5"/>
      <c r="DG30" s="18"/>
      <c r="DH30" s="9"/>
      <c r="DI30" s="5"/>
      <c r="DJ30" s="18"/>
      <c r="DK30" s="9"/>
      <c r="DL30" s="5"/>
      <c r="DM30" s="18"/>
      <c r="DN30" s="9"/>
      <c r="DO30" s="5"/>
      <c r="DP30" s="18"/>
      <c r="DQ30" s="9"/>
      <c r="DR30" s="5"/>
      <c r="DS30" s="18"/>
      <c r="DT30" s="9"/>
      <c r="DU30" s="5"/>
      <c r="DV30" s="18"/>
      <c r="DW30" s="9"/>
      <c r="DX30" s="5"/>
      <c r="DY30" s="18"/>
      <c r="DZ30" s="9"/>
      <c r="EA30" s="5"/>
      <c r="EB30" s="18"/>
      <c r="EC30" s="9"/>
      <c r="ED30" s="5"/>
      <c r="EE30" s="18"/>
      <c r="EF30" s="9"/>
      <c r="EG30" s="5"/>
      <c r="EH30" s="18"/>
      <c r="EI30" s="9"/>
      <c r="EJ30" s="5"/>
      <c r="EK30" s="18"/>
      <c r="EL30" s="9"/>
      <c r="EM30" s="5"/>
      <c r="EN30" s="18"/>
      <c r="EO30" s="9"/>
      <c r="EP30" s="5"/>
      <c r="EQ30" s="18"/>
      <c r="ER30" s="9"/>
      <c r="ES30" s="5"/>
      <c r="ET30" s="18"/>
      <c r="EU30" s="9"/>
      <c r="EV30" s="5"/>
      <c r="EW30" s="18"/>
      <c r="EX30" s="9"/>
      <c r="EY30" s="5"/>
      <c r="EZ30" s="18"/>
      <c r="FA30" s="9"/>
      <c r="FB30" s="5"/>
      <c r="FC30" s="18"/>
      <c r="FD30" s="9"/>
      <c r="FE30" s="5"/>
      <c r="FF30" s="18"/>
      <c r="FG30" s="9"/>
      <c r="FH30" s="5"/>
      <c r="FI30" s="18"/>
      <c r="FJ30" s="9"/>
      <c r="FK30" s="5"/>
      <c r="FL30" s="18"/>
      <c r="FM30" s="9"/>
      <c r="FN30" s="5"/>
      <c r="FO30" s="18"/>
      <c r="FP30" s="9"/>
      <c r="FQ30" s="5"/>
      <c r="FR30" s="18"/>
      <c r="FS30" s="9"/>
      <c r="FT30" s="5"/>
      <c r="FU30" s="18"/>
      <c r="FV30" s="9"/>
      <c r="FW30" s="5"/>
      <c r="FX30" s="18"/>
      <c r="FY30" s="9"/>
      <c r="FZ30" s="5"/>
      <c r="GA30" s="18"/>
      <c r="GB30" s="9"/>
      <c r="GC30" s="5"/>
      <c r="GD30" s="18"/>
      <c r="GE30" s="9"/>
      <c r="GF30" s="5"/>
      <c r="GG30" s="18"/>
      <c r="GH30" s="9"/>
      <c r="GI30" s="5"/>
      <c r="GJ30" s="18"/>
      <c r="GK30" s="9"/>
      <c r="GL30" s="5"/>
      <c r="GM30" s="18"/>
      <c r="GN30" s="9"/>
      <c r="GO30" s="5"/>
      <c r="GP30" s="18"/>
      <c r="GQ30" s="9"/>
      <c r="GR30" s="5"/>
      <c r="GS30" s="18"/>
      <c r="GT30" s="9"/>
      <c r="GU30" s="5"/>
      <c r="GV30" s="18"/>
      <c r="GW30" s="9"/>
      <c r="GX30" s="5"/>
      <c r="GY30" s="18"/>
      <c r="GZ30" s="9"/>
      <c r="HA30" s="5"/>
      <c r="HB30" s="18"/>
      <c r="HC30" s="9"/>
      <c r="HD30" s="5"/>
      <c r="HE30" s="18"/>
      <c r="HF30" s="9"/>
      <c r="HG30" s="5"/>
      <c r="HH30" s="18"/>
      <c r="HI30" s="9"/>
      <c r="HJ30" s="5"/>
      <c r="HK30" s="18"/>
      <c r="HL30" s="9"/>
      <c r="HM30" s="5"/>
      <c r="HN30" s="18"/>
      <c r="HO30" s="9"/>
      <c r="HP30" s="5"/>
      <c r="HQ30" s="18"/>
    </row>
    <row r="31" spans="1:225" x14ac:dyDescent="0.3">
      <c r="A31" s="17"/>
      <c r="B31" s="465"/>
      <c r="C31" s="466"/>
      <c r="D31" s="467"/>
      <c r="E31" s="5"/>
      <c r="F31" s="5"/>
      <c r="G31" s="5"/>
      <c r="H31" s="4"/>
      <c r="I31" s="70"/>
      <c r="J31" s="3"/>
      <c r="K31" s="5"/>
      <c r="L31" s="16"/>
      <c r="M31" s="9"/>
      <c r="N31" s="5"/>
      <c r="O31" s="18"/>
      <c r="P31" s="9"/>
      <c r="Q31" s="5"/>
      <c r="R31" s="18"/>
      <c r="S31" s="9"/>
      <c r="T31" s="5"/>
      <c r="U31" s="18"/>
      <c r="V31" s="9"/>
      <c r="W31" s="5"/>
      <c r="X31" s="18"/>
      <c r="Y31" s="9"/>
      <c r="Z31" s="5"/>
      <c r="AA31" s="18"/>
      <c r="AB31" s="9"/>
      <c r="AC31" s="5"/>
      <c r="AD31" s="18"/>
      <c r="AE31" s="9"/>
      <c r="AF31" s="5"/>
      <c r="AG31" s="18"/>
      <c r="AH31" s="9"/>
      <c r="AI31" s="5"/>
      <c r="AJ31" s="18"/>
      <c r="AK31" s="9"/>
      <c r="AL31" s="5"/>
      <c r="AM31" s="18"/>
      <c r="AN31" s="9"/>
      <c r="AO31" s="5"/>
      <c r="AP31" s="18"/>
      <c r="AQ31" s="9"/>
      <c r="AR31" s="5"/>
      <c r="AS31" s="18"/>
      <c r="AT31" s="9"/>
      <c r="AU31" s="5"/>
      <c r="AV31" s="18"/>
      <c r="AW31" s="9"/>
      <c r="AX31" s="5"/>
      <c r="AY31" s="18"/>
      <c r="AZ31" s="9"/>
      <c r="BA31" s="5"/>
      <c r="BB31" s="18"/>
      <c r="BC31" s="9"/>
      <c r="BD31" s="5"/>
      <c r="BE31" s="18"/>
      <c r="BF31" s="9"/>
      <c r="BG31" s="5"/>
      <c r="BH31" s="18"/>
      <c r="BI31" s="9"/>
      <c r="BJ31" s="5"/>
      <c r="BK31" s="18"/>
      <c r="BL31" s="9"/>
      <c r="BM31" s="5"/>
      <c r="BN31" s="18"/>
      <c r="BO31" s="9"/>
      <c r="BP31" s="5"/>
      <c r="BQ31" s="18"/>
      <c r="BR31" s="9"/>
      <c r="BS31" s="5"/>
      <c r="BT31" s="18"/>
      <c r="BU31" s="9"/>
      <c r="BV31" s="5"/>
      <c r="BW31" s="18"/>
      <c r="BX31" s="9"/>
      <c r="BY31" s="5"/>
      <c r="BZ31" s="18"/>
      <c r="CA31" s="9"/>
      <c r="CB31" s="5"/>
      <c r="CC31" s="18"/>
      <c r="CD31" s="9"/>
      <c r="CE31" s="5"/>
      <c r="CF31" s="18"/>
      <c r="CG31" s="9"/>
      <c r="CH31" s="5"/>
      <c r="CI31" s="18"/>
      <c r="CJ31" s="9"/>
      <c r="CK31" s="5"/>
      <c r="CL31" s="18"/>
      <c r="CM31" s="9"/>
      <c r="CN31" s="5"/>
      <c r="CO31" s="18"/>
      <c r="CP31" s="9"/>
      <c r="CQ31" s="5"/>
      <c r="CR31" s="18"/>
      <c r="CS31" s="9"/>
      <c r="CT31" s="5"/>
      <c r="CU31" s="18"/>
      <c r="CV31" s="9"/>
      <c r="CW31" s="5"/>
      <c r="CX31" s="18"/>
      <c r="CY31" s="9"/>
      <c r="CZ31" s="5"/>
      <c r="DA31" s="18"/>
      <c r="DB31" s="9"/>
      <c r="DC31" s="5"/>
      <c r="DD31" s="18"/>
      <c r="DE31" s="9"/>
      <c r="DF31" s="5"/>
      <c r="DG31" s="18"/>
      <c r="DH31" s="9"/>
      <c r="DI31" s="5"/>
      <c r="DJ31" s="18"/>
      <c r="DK31" s="9"/>
      <c r="DL31" s="5"/>
      <c r="DM31" s="18"/>
      <c r="DN31" s="9"/>
      <c r="DO31" s="5"/>
      <c r="DP31" s="18"/>
      <c r="DQ31" s="9"/>
      <c r="DR31" s="5"/>
      <c r="DS31" s="18"/>
      <c r="DT31" s="9"/>
      <c r="DU31" s="5"/>
      <c r="DV31" s="18"/>
      <c r="DW31" s="9"/>
      <c r="DX31" s="5"/>
      <c r="DY31" s="18"/>
      <c r="DZ31" s="9"/>
      <c r="EA31" s="5"/>
      <c r="EB31" s="18"/>
      <c r="EC31" s="9"/>
      <c r="ED31" s="5"/>
      <c r="EE31" s="18"/>
      <c r="EF31" s="9"/>
      <c r="EG31" s="5"/>
      <c r="EH31" s="18"/>
      <c r="EI31" s="9"/>
      <c r="EJ31" s="5"/>
      <c r="EK31" s="18"/>
      <c r="EL31" s="9"/>
      <c r="EM31" s="5"/>
      <c r="EN31" s="18"/>
      <c r="EO31" s="9"/>
      <c r="EP31" s="5"/>
      <c r="EQ31" s="18"/>
      <c r="ER31" s="9"/>
      <c r="ES31" s="5"/>
      <c r="ET31" s="18"/>
      <c r="EU31" s="9"/>
      <c r="EV31" s="5"/>
      <c r="EW31" s="18"/>
      <c r="EX31" s="9"/>
      <c r="EY31" s="5"/>
      <c r="EZ31" s="18"/>
      <c r="FA31" s="9"/>
      <c r="FB31" s="5"/>
      <c r="FC31" s="18"/>
      <c r="FD31" s="9"/>
      <c r="FE31" s="5"/>
      <c r="FF31" s="18"/>
      <c r="FG31" s="9"/>
      <c r="FH31" s="5"/>
      <c r="FI31" s="18"/>
      <c r="FJ31" s="9"/>
      <c r="FK31" s="5"/>
      <c r="FL31" s="18"/>
      <c r="FM31" s="9"/>
      <c r="FN31" s="5"/>
      <c r="FO31" s="18"/>
      <c r="FP31" s="9"/>
      <c r="FQ31" s="5"/>
      <c r="FR31" s="18"/>
      <c r="FS31" s="9"/>
      <c r="FT31" s="5"/>
      <c r="FU31" s="18"/>
      <c r="FV31" s="9"/>
      <c r="FW31" s="5"/>
      <c r="FX31" s="18"/>
      <c r="FY31" s="9"/>
      <c r="FZ31" s="5"/>
      <c r="GA31" s="18"/>
      <c r="GB31" s="9"/>
      <c r="GC31" s="5"/>
      <c r="GD31" s="18"/>
      <c r="GE31" s="9"/>
      <c r="GF31" s="5"/>
      <c r="GG31" s="18"/>
      <c r="GH31" s="9"/>
      <c r="GI31" s="5"/>
      <c r="GJ31" s="18"/>
      <c r="GK31" s="9"/>
      <c r="GL31" s="5"/>
      <c r="GM31" s="18"/>
      <c r="GN31" s="9"/>
      <c r="GO31" s="5"/>
      <c r="GP31" s="18"/>
      <c r="GQ31" s="9"/>
      <c r="GR31" s="5"/>
      <c r="GS31" s="18"/>
      <c r="GT31" s="9"/>
      <c r="GU31" s="5"/>
      <c r="GV31" s="18"/>
      <c r="GW31" s="9"/>
      <c r="GX31" s="5"/>
      <c r="GY31" s="18"/>
      <c r="GZ31" s="9"/>
      <c r="HA31" s="5"/>
      <c r="HB31" s="18"/>
      <c r="HC31" s="9"/>
      <c r="HD31" s="5"/>
      <c r="HE31" s="18"/>
      <c r="HF31" s="9"/>
      <c r="HG31" s="5"/>
      <c r="HH31" s="18"/>
      <c r="HI31" s="9"/>
      <c r="HJ31" s="5"/>
      <c r="HK31" s="18"/>
      <c r="HL31" s="9"/>
      <c r="HM31" s="5"/>
      <c r="HN31" s="18"/>
      <c r="HO31" s="9"/>
      <c r="HP31" s="5"/>
      <c r="HQ31" s="18"/>
    </row>
    <row r="32" spans="1:225" x14ac:dyDescent="0.3">
      <c r="A32" s="17"/>
      <c r="B32" s="465"/>
      <c r="C32" s="466"/>
      <c r="D32" s="467"/>
      <c r="E32" s="5"/>
      <c r="F32" s="5"/>
      <c r="G32" s="5"/>
      <c r="H32" s="4"/>
      <c r="I32" s="70"/>
      <c r="J32" s="3"/>
      <c r="K32" s="5"/>
      <c r="L32" s="16"/>
      <c r="M32" s="9"/>
      <c r="N32" s="5"/>
      <c r="O32" s="18"/>
      <c r="P32" s="9"/>
      <c r="Q32" s="5"/>
      <c r="R32" s="18"/>
      <c r="S32" s="9"/>
      <c r="T32" s="5"/>
      <c r="U32" s="18"/>
      <c r="V32" s="9"/>
      <c r="W32" s="5"/>
      <c r="X32" s="18"/>
      <c r="Y32" s="9"/>
      <c r="Z32" s="5"/>
      <c r="AA32" s="18"/>
      <c r="AB32" s="9"/>
      <c r="AC32" s="5"/>
      <c r="AD32" s="18"/>
      <c r="AE32" s="9"/>
      <c r="AF32" s="5"/>
      <c r="AG32" s="18"/>
      <c r="AH32" s="9"/>
      <c r="AI32" s="5"/>
      <c r="AJ32" s="18"/>
      <c r="AK32" s="9"/>
      <c r="AL32" s="5"/>
      <c r="AM32" s="18"/>
      <c r="AN32" s="9"/>
      <c r="AO32" s="5"/>
      <c r="AP32" s="18"/>
      <c r="AQ32" s="9"/>
      <c r="AR32" s="5"/>
      <c r="AS32" s="18"/>
      <c r="AT32" s="9"/>
      <c r="AU32" s="5"/>
      <c r="AV32" s="18"/>
      <c r="AW32" s="9"/>
      <c r="AX32" s="5"/>
      <c r="AY32" s="18"/>
      <c r="AZ32" s="9"/>
      <c r="BA32" s="5"/>
      <c r="BB32" s="18"/>
      <c r="BC32" s="9"/>
      <c r="BD32" s="5"/>
      <c r="BE32" s="18"/>
      <c r="BF32" s="9"/>
      <c r="BG32" s="5"/>
      <c r="BH32" s="18"/>
      <c r="BI32" s="9"/>
      <c r="BJ32" s="5"/>
      <c r="BK32" s="18"/>
      <c r="BL32" s="9"/>
      <c r="BM32" s="5"/>
      <c r="BN32" s="18"/>
      <c r="BO32" s="9"/>
      <c r="BP32" s="5"/>
      <c r="BQ32" s="18"/>
      <c r="BR32" s="9"/>
      <c r="BS32" s="5"/>
      <c r="BT32" s="18"/>
      <c r="BU32" s="9"/>
      <c r="BV32" s="5"/>
      <c r="BW32" s="18"/>
      <c r="BX32" s="9"/>
      <c r="BY32" s="5"/>
      <c r="BZ32" s="18"/>
      <c r="CA32" s="9"/>
      <c r="CB32" s="5"/>
      <c r="CC32" s="18"/>
      <c r="CD32" s="9"/>
      <c r="CE32" s="5"/>
      <c r="CF32" s="18"/>
      <c r="CG32" s="9"/>
      <c r="CH32" s="5"/>
      <c r="CI32" s="18"/>
      <c r="CJ32" s="9"/>
      <c r="CK32" s="5"/>
      <c r="CL32" s="18"/>
      <c r="CM32" s="9"/>
      <c r="CN32" s="5"/>
      <c r="CO32" s="18"/>
      <c r="CP32" s="9"/>
      <c r="CQ32" s="5"/>
      <c r="CR32" s="18"/>
      <c r="CS32" s="9"/>
      <c r="CT32" s="5"/>
      <c r="CU32" s="18"/>
      <c r="CV32" s="9"/>
      <c r="CW32" s="5"/>
      <c r="CX32" s="18"/>
      <c r="CY32" s="9"/>
      <c r="CZ32" s="5"/>
      <c r="DA32" s="18"/>
      <c r="DB32" s="9"/>
      <c r="DC32" s="5"/>
      <c r="DD32" s="18"/>
      <c r="DE32" s="9"/>
      <c r="DF32" s="5"/>
      <c r="DG32" s="18"/>
      <c r="DH32" s="9"/>
      <c r="DI32" s="5"/>
      <c r="DJ32" s="18"/>
      <c r="DK32" s="9"/>
      <c r="DL32" s="5"/>
      <c r="DM32" s="18"/>
      <c r="DN32" s="9"/>
      <c r="DO32" s="5"/>
      <c r="DP32" s="18"/>
      <c r="DQ32" s="9"/>
      <c r="DR32" s="5"/>
      <c r="DS32" s="18"/>
      <c r="DT32" s="9"/>
      <c r="DU32" s="5"/>
      <c r="DV32" s="18"/>
      <c r="DW32" s="9"/>
      <c r="DX32" s="5"/>
      <c r="DY32" s="18"/>
      <c r="DZ32" s="9"/>
      <c r="EA32" s="5"/>
      <c r="EB32" s="18"/>
      <c r="EC32" s="9"/>
      <c r="ED32" s="5"/>
      <c r="EE32" s="18"/>
      <c r="EF32" s="9"/>
      <c r="EG32" s="5"/>
      <c r="EH32" s="18"/>
      <c r="EI32" s="9"/>
      <c r="EJ32" s="5"/>
      <c r="EK32" s="18"/>
      <c r="EL32" s="9"/>
      <c r="EM32" s="5"/>
      <c r="EN32" s="18"/>
      <c r="EO32" s="9"/>
      <c r="EP32" s="5"/>
      <c r="EQ32" s="18"/>
      <c r="ER32" s="9"/>
      <c r="ES32" s="5"/>
      <c r="ET32" s="18"/>
      <c r="EU32" s="9"/>
      <c r="EV32" s="5"/>
      <c r="EW32" s="18"/>
      <c r="EX32" s="9"/>
      <c r="EY32" s="5"/>
      <c r="EZ32" s="18"/>
      <c r="FA32" s="9"/>
      <c r="FB32" s="5"/>
      <c r="FC32" s="18"/>
      <c r="FD32" s="9"/>
      <c r="FE32" s="5"/>
      <c r="FF32" s="18"/>
      <c r="FG32" s="9"/>
      <c r="FH32" s="5"/>
      <c r="FI32" s="18"/>
      <c r="FJ32" s="9"/>
      <c r="FK32" s="5"/>
      <c r="FL32" s="18"/>
      <c r="FM32" s="9"/>
      <c r="FN32" s="5"/>
      <c r="FO32" s="18"/>
      <c r="FP32" s="9"/>
      <c r="FQ32" s="5"/>
      <c r="FR32" s="18"/>
      <c r="FS32" s="9"/>
      <c r="FT32" s="5"/>
      <c r="FU32" s="18"/>
      <c r="FV32" s="9"/>
      <c r="FW32" s="5"/>
      <c r="FX32" s="18"/>
      <c r="FY32" s="9"/>
      <c r="FZ32" s="5"/>
      <c r="GA32" s="18"/>
      <c r="GB32" s="9"/>
      <c r="GC32" s="5"/>
      <c r="GD32" s="18"/>
      <c r="GE32" s="9"/>
      <c r="GF32" s="5"/>
      <c r="GG32" s="18"/>
      <c r="GH32" s="9"/>
      <c r="GI32" s="5"/>
      <c r="GJ32" s="18"/>
      <c r="GK32" s="9"/>
      <c r="GL32" s="5"/>
      <c r="GM32" s="18"/>
      <c r="GN32" s="9"/>
      <c r="GO32" s="5"/>
      <c r="GP32" s="18"/>
      <c r="GQ32" s="9"/>
      <c r="GR32" s="5"/>
      <c r="GS32" s="18"/>
      <c r="GT32" s="9"/>
      <c r="GU32" s="5"/>
      <c r="GV32" s="18"/>
      <c r="GW32" s="9"/>
      <c r="GX32" s="5"/>
      <c r="GY32" s="18"/>
      <c r="GZ32" s="9"/>
      <c r="HA32" s="5"/>
      <c r="HB32" s="18"/>
      <c r="HC32" s="9"/>
      <c r="HD32" s="5"/>
      <c r="HE32" s="18"/>
      <c r="HF32" s="9"/>
      <c r="HG32" s="5"/>
      <c r="HH32" s="18"/>
      <c r="HI32" s="9"/>
      <c r="HJ32" s="5"/>
      <c r="HK32" s="18"/>
      <c r="HL32" s="9"/>
      <c r="HM32" s="5"/>
      <c r="HN32" s="18"/>
      <c r="HO32" s="9"/>
      <c r="HP32" s="5"/>
      <c r="HQ32" s="18"/>
    </row>
    <row r="33" spans="1:225" x14ac:dyDescent="0.3">
      <c r="A33" s="17"/>
      <c r="B33" s="465"/>
      <c r="C33" s="466"/>
      <c r="D33" s="467"/>
      <c r="E33" s="5"/>
      <c r="F33" s="5"/>
      <c r="G33" s="5"/>
      <c r="H33" s="4"/>
      <c r="I33" s="70"/>
      <c r="J33" s="3"/>
      <c r="K33" s="5"/>
      <c r="L33" s="16"/>
      <c r="M33" s="9"/>
      <c r="N33" s="5"/>
      <c r="O33" s="18"/>
      <c r="P33" s="9"/>
      <c r="Q33" s="5"/>
      <c r="R33" s="18"/>
      <c r="S33" s="9"/>
      <c r="T33" s="5"/>
      <c r="U33" s="18"/>
      <c r="V33" s="9"/>
      <c r="W33" s="5"/>
      <c r="X33" s="18"/>
      <c r="Y33" s="9"/>
      <c r="Z33" s="5"/>
      <c r="AA33" s="18"/>
      <c r="AB33" s="9"/>
      <c r="AC33" s="5"/>
      <c r="AD33" s="18"/>
      <c r="AE33" s="9"/>
      <c r="AF33" s="5"/>
      <c r="AG33" s="18"/>
      <c r="AH33" s="9"/>
      <c r="AI33" s="5"/>
      <c r="AJ33" s="18"/>
      <c r="AK33" s="9"/>
      <c r="AL33" s="5"/>
      <c r="AM33" s="18"/>
      <c r="AN33" s="9"/>
      <c r="AO33" s="5"/>
      <c r="AP33" s="18"/>
      <c r="AQ33" s="9"/>
      <c r="AR33" s="5"/>
      <c r="AS33" s="18"/>
      <c r="AT33" s="9"/>
      <c r="AU33" s="5"/>
      <c r="AV33" s="18"/>
      <c r="AW33" s="9"/>
      <c r="AX33" s="5"/>
      <c r="AY33" s="18"/>
      <c r="AZ33" s="9"/>
      <c r="BA33" s="5"/>
      <c r="BB33" s="18"/>
      <c r="BC33" s="9"/>
      <c r="BD33" s="5"/>
      <c r="BE33" s="18"/>
      <c r="BF33" s="9"/>
      <c r="BG33" s="5"/>
      <c r="BH33" s="18"/>
      <c r="BI33" s="9"/>
      <c r="BJ33" s="5"/>
      <c r="BK33" s="18"/>
      <c r="BL33" s="9"/>
      <c r="BM33" s="5"/>
      <c r="BN33" s="18"/>
      <c r="BO33" s="9"/>
      <c r="BP33" s="5"/>
      <c r="BQ33" s="18"/>
      <c r="BR33" s="9"/>
      <c r="BS33" s="5"/>
      <c r="BT33" s="18"/>
      <c r="BU33" s="9"/>
      <c r="BV33" s="5"/>
      <c r="BW33" s="18"/>
      <c r="BX33" s="9"/>
      <c r="BY33" s="5"/>
      <c r="BZ33" s="18"/>
      <c r="CA33" s="9"/>
      <c r="CB33" s="5"/>
      <c r="CC33" s="18"/>
      <c r="CD33" s="9"/>
      <c r="CE33" s="5"/>
      <c r="CF33" s="18"/>
      <c r="CG33" s="9"/>
      <c r="CH33" s="5"/>
      <c r="CI33" s="18"/>
      <c r="CJ33" s="9"/>
      <c r="CK33" s="5"/>
      <c r="CL33" s="18"/>
      <c r="CM33" s="9"/>
      <c r="CN33" s="5"/>
      <c r="CO33" s="18"/>
      <c r="CP33" s="9"/>
      <c r="CQ33" s="5"/>
      <c r="CR33" s="18"/>
      <c r="CS33" s="9"/>
      <c r="CT33" s="5"/>
      <c r="CU33" s="18"/>
      <c r="CV33" s="9"/>
      <c r="CW33" s="5"/>
      <c r="CX33" s="18"/>
      <c r="CY33" s="9"/>
      <c r="CZ33" s="5"/>
      <c r="DA33" s="18"/>
      <c r="DB33" s="9"/>
      <c r="DC33" s="5"/>
      <c r="DD33" s="18"/>
      <c r="DE33" s="9"/>
      <c r="DF33" s="5"/>
      <c r="DG33" s="18"/>
      <c r="DH33" s="9"/>
      <c r="DI33" s="5"/>
      <c r="DJ33" s="18"/>
      <c r="DK33" s="9"/>
      <c r="DL33" s="5"/>
      <c r="DM33" s="18"/>
      <c r="DN33" s="9"/>
      <c r="DO33" s="5"/>
      <c r="DP33" s="18"/>
      <c r="DQ33" s="9"/>
      <c r="DR33" s="5"/>
      <c r="DS33" s="18"/>
      <c r="DT33" s="9"/>
      <c r="DU33" s="5"/>
      <c r="DV33" s="18"/>
      <c r="DW33" s="9"/>
      <c r="DX33" s="5"/>
      <c r="DY33" s="18"/>
      <c r="DZ33" s="9"/>
      <c r="EA33" s="5"/>
      <c r="EB33" s="18"/>
      <c r="EC33" s="9"/>
      <c r="ED33" s="5"/>
      <c r="EE33" s="18"/>
      <c r="EF33" s="9"/>
      <c r="EG33" s="5"/>
      <c r="EH33" s="18"/>
      <c r="EI33" s="9"/>
      <c r="EJ33" s="5"/>
      <c r="EK33" s="18"/>
      <c r="EL33" s="9"/>
      <c r="EM33" s="5"/>
      <c r="EN33" s="18"/>
      <c r="EO33" s="9"/>
      <c r="EP33" s="5"/>
      <c r="EQ33" s="18"/>
      <c r="ER33" s="9"/>
      <c r="ES33" s="5"/>
      <c r="ET33" s="18"/>
      <c r="EU33" s="9"/>
      <c r="EV33" s="5"/>
      <c r="EW33" s="18"/>
      <c r="EX33" s="9"/>
      <c r="EY33" s="5"/>
      <c r="EZ33" s="18"/>
      <c r="FA33" s="9"/>
      <c r="FB33" s="5"/>
      <c r="FC33" s="18"/>
      <c r="FD33" s="9"/>
      <c r="FE33" s="5"/>
      <c r="FF33" s="18"/>
      <c r="FG33" s="9"/>
      <c r="FH33" s="5"/>
      <c r="FI33" s="18"/>
      <c r="FJ33" s="9"/>
      <c r="FK33" s="5"/>
      <c r="FL33" s="18"/>
      <c r="FM33" s="9"/>
      <c r="FN33" s="5"/>
      <c r="FO33" s="18"/>
      <c r="FP33" s="9"/>
      <c r="FQ33" s="5"/>
      <c r="FR33" s="18"/>
      <c r="FS33" s="9"/>
      <c r="FT33" s="5"/>
      <c r="FU33" s="18"/>
      <c r="FV33" s="9"/>
      <c r="FW33" s="5"/>
      <c r="FX33" s="18"/>
      <c r="FY33" s="9"/>
      <c r="FZ33" s="5"/>
      <c r="GA33" s="18"/>
      <c r="GB33" s="9"/>
      <c r="GC33" s="5"/>
      <c r="GD33" s="18"/>
      <c r="GE33" s="9"/>
      <c r="GF33" s="5"/>
      <c r="GG33" s="18"/>
      <c r="GH33" s="9"/>
      <c r="GI33" s="5"/>
      <c r="GJ33" s="18"/>
      <c r="GK33" s="9"/>
      <c r="GL33" s="5"/>
      <c r="GM33" s="18"/>
      <c r="GN33" s="9"/>
      <c r="GO33" s="5"/>
      <c r="GP33" s="18"/>
      <c r="GQ33" s="9"/>
      <c r="GR33" s="5"/>
      <c r="GS33" s="18"/>
      <c r="GT33" s="9"/>
      <c r="GU33" s="5"/>
      <c r="GV33" s="18"/>
      <c r="GW33" s="9"/>
      <c r="GX33" s="5"/>
      <c r="GY33" s="18"/>
      <c r="GZ33" s="9"/>
      <c r="HA33" s="5"/>
      <c r="HB33" s="18"/>
      <c r="HC33" s="9"/>
      <c r="HD33" s="5"/>
      <c r="HE33" s="18"/>
      <c r="HF33" s="9"/>
      <c r="HG33" s="5"/>
      <c r="HH33" s="18"/>
      <c r="HI33" s="9"/>
      <c r="HJ33" s="5"/>
      <c r="HK33" s="18"/>
      <c r="HL33" s="9"/>
      <c r="HM33" s="5"/>
      <c r="HN33" s="18"/>
      <c r="HO33" s="9"/>
      <c r="HP33" s="5"/>
      <c r="HQ33" s="18"/>
    </row>
    <row r="34" spans="1:225" x14ac:dyDescent="0.3">
      <c r="A34" s="17"/>
      <c r="B34" s="465"/>
      <c r="C34" s="466"/>
      <c r="D34" s="467"/>
      <c r="E34" s="5"/>
      <c r="F34" s="5"/>
      <c r="G34" s="5"/>
      <c r="H34" s="4"/>
      <c r="I34" s="70"/>
      <c r="J34" s="3"/>
      <c r="K34" s="5"/>
      <c r="L34" s="16"/>
      <c r="M34" s="9"/>
      <c r="N34" s="5"/>
      <c r="O34" s="18"/>
      <c r="P34" s="9"/>
      <c r="Q34" s="5"/>
      <c r="R34" s="18"/>
      <c r="S34" s="9"/>
      <c r="T34" s="5"/>
      <c r="U34" s="18"/>
      <c r="V34" s="9"/>
      <c r="W34" s="5"/>
      <c r="X34" s="18"/>
      <c r="Y34" s="9"/>
      <c r="Z34" s="5"/>
      <c r="AA34" s="18"/>
      <c r="AB34" s="9"/>
      <c r="AC34" s="5"/>
      <c r="AD34" s="18"/>
      <c r="AE34" s="9"/>
      <c r="AF34" s="5"/>
      <c r="AG34" s="18"/>
      <c r="AH34" s="9"/>
      <c r="AI34" s="5"/>
      <c r="AJ34" s="18"/>
      <c r="AK34" s="9"/>
      <c r="AL34" s="5"/>
      <c r="AM34" s="18"/>
      <c r="AN34" s="9"/>
      <c r="AO34" s="5"/>
      <c r="AP34" s="18"/>
      <c r="AQ34" s="9"/>
      <c r="AR34" s="5"/>
      <c r="AS34" s="18"/>
      <c r="AT34" s="9"/>
      <c r="AU34" s="5"/>
      <c r="AV34" s="18"/>
      <c r="AW34" s="9"/>
      <c r="AX34" s="5"/>
      <c r="AY34" s="18"/>
      <c r="AZ34" s="9"/>
      <c r="BA34" s="5"/>
      <c r="BB34" s="18"/>
      <c r="BC34" s="9"/>
      <c r="BD34" s="5"/>
      <c r="BE34" s="18"/>
      <c r="BF34" s="9"/>
      <c r="BG34" s="5"/>
      <c r="BH34" s="18"/>
      <c r="BI34" s="9"/>
      <c r="BJ34" s="5"/>
      <c r="BK34" s="18"/>
      <c r="BL34" s="9"/>
      <c r="BM34" s="5"/>
      <c r="BN34" s="18"/>
      <c r="BO34" s="9"/>
      <c r="BP34" s="5"/>
      <c r="BQ34" s="18"/>
      <c r="BR34" s="9"/>
      <c r="BS34" s="5"/>
      <c r="BT34" s="18"/>
      <c r="BU34" s="9"/>
      <c r="BV34" s="5"/>
      <c r="BW34" s="18"/>
      <c r="BX34" s="9"/>
      <c r="BY34" s="5"/>
      <c r="BZ34" s="18"/>
      <c r="CA34" s="9"/>
      <c r="CB34" s="5"/>
      <c r="CC34" s="18"/>
      <c r="CD34" s="9"/>
      <c r="CE34" s="5"/>
      <c r="CF34" s="18"/>
      <c r="CG34" s="9"/>
      <c r="CH34" s="5"/>
      <c r="CI34" s="18"/>
      <c r="CJ34" s="9"/>
      <c r="CK34" s="5"/>
      <c r="CL34" s="18"/>
      <c r="CM34" s="9"/>
      <c r="CN34" s="5"/>
      <c r="CO34" s="18"/>
      <c r="CP34" s="9"/>
      <c r="CQ34" s="5"/>
      <c r="CR34" s="18"/>
      <c r="CS34" s="9"/>
      <c r="CT34" s="5"/>
      <c r="CU34" s="18"/>
      <c r="CV34" s="9"/>
      <c r="CW34" s="5"/>
      <c r="CX34" s="18"/>
      <c r="CY34" s="9"/>
      <c r="CZ34" s="5"/>
      <c r="DA34" s="18"/>
      <c r="DB34" s="9"/>
      <c r="DC34" s="5"/>
      <c r="DD34" s="18"/>
      <c r="DE34" s="9"/>
      <c r="DF34" s="5"/>
      <c r="DG34" s="18"/>
      <c r="DH34" s="9"/>
      <c r="DI34" s="5"/>
      <c r="DJ34" s="18"/>
      <c r="DK34" s="9"/>
      <c r="DL34" s="5"/>
      <c r="DM34" s="18"/>
      <c r="DN34" s="9"/>
      <c r="DO34" s="5"/>
      <c r="DP34" s="18"/>
      <c r="DQ34" s="9"/>
      <c r="DR34" s="5"/>
      <c r="DS34" s="18"/>
      <c r="DT34" s="9"/>
      <c r="DU34" s="5"/>
      <c r="DV34" s="18"/>
      <c r="DW34" s="9"/>
      <c r="DX34" s="5"/>
      <c r="DY34" s="18"/>
      <c r="DZ34" s="9"/>
      <c r="EA34" s="5"/>
      <c r="EB34" s="18"/>
      <c r="EC34" s="9"/>
      <c r="ED34" s="5"/>
      <c r="EE34" s="18"/>
      <c r="EF34" s="9"/>
      <c r="EG34" s="5"/>
      <c r="EH34" s="18"/>
      <c r="EI34" s="9"/>
      <c r="EJ34" s="5"/>
      <c r="EK34" s="18"/>
      <c r="EL34" s="9"/>
      <c r="EM34" s="5"/>
      <c r="EN34" s="18"/>
      <c r="EO34" s="9"/>
      <c r="EP34" s="5"/>
      <c r="EQ34" s="18"/>
      <c r="ER34" s="9"/>
      <c r="ES34" s="5"/>
      <c r="ET34" s="18"/>
      <c r="EU34" s="9"/>
      <c r="EV34" s="5"/>
      <c r="EW34" s="18"/>
      <c r="EX34" s="9"/>
      <c r="EY34" s="5"/>
      <c r="EZ34" s="18"/>
      <c r="FA34" s="9"/>
      <c r="FB34" s="5"/>
      <c r="FC34" s="18"/>
      <c r="FD34" s="9"/>
      <c r="FE34" s="5"/>
      <c r="FF34" s="18"/>
      <c r="FG34" s="9"/>
      <c r="FH34" s="5"/>
      <c r="FI34" s="18"/>
      <c r="FJ34" s="9"/>
      <c r="FK34" s="5"/>
      <c r="FL34" s="18"/>
      <c r="FM34" s="9"/>
      <c r="FN34" s="5"/>
      <c r="FO34" s="18"/>
      <c r="FP34" s="9"/>
      <c r="FQ34" s="5"/>
      <c r="FR34" s="18"/>
      <c r="FS34" s="9"/>
      <c r="FT34" s="5"/>
      <c r="FU34" s="18"/>
      <c r="FV34" s="9"/>
      <c r="FW34" s="5"/>
      <c r="FX34" s="18"/>
      <c r="FY34" s="9"/>
      <c r="FZ34" s="5"/>
      <c r="GA34" s="18"/>
      <c r="GB34" s="9"/>
      <c r="GC34" s="5"/>
      <c r="GD34" s="18"/>
      <c r="GE34" s="9"/>
      <c r="GF34" s="5"/>
      <c r="GG34" s="18"/>
      <c r="GH34" s="9"/>
      <c r="GI34" s="5"/>
      <c r="GJ34" s="18"/>
      <c r="GK34" s="9"/>
      <c r="GL34" s="5"/>
      <c r="GM34" s="18"/>
      <c r="GN34" s="9"/>
      <c r="GO34" s="5"/>
      <c r="GP34" s="18"/>
      <c r="GQ34" s="9"/>
      <c r="GR34" s="5"/>
      <c r="GS34" s="18"/>
      <c r="GT34" s="9"/>
      <c r="GU34" s="5"/>
      <c r="GV34" s="18"/>
      <c r="GW34" s="9"/>
      <c r="GX34" s="5"/>
      <c r="GY34" s="18"/>
      <c r="GZ34" s="9"/>
      <c r="HA34" s="5"/>
      <c r="HB34" s="18"/>
      <c r="HC34" s="9"/>
      <c r="HD34" s="5"/>
      <c r="HE34" s="18"/>
      <c r="HF34" s="9"/>
      <c r="HG34" s="5"/>
      <c r="HH34" s="18"/>
      <c r="HI34" s="9"/>
      <c r="HJ34" s="5"/>
      <c r="HK34" s="18"/>
      <c r="HL34" s="9"/>
      <c r="HM34" s="5"/>
      <c r="HN34" s="18"/>
      <c r="HO34" s="9"/>
      <c r="HP34" s="5"/>
      <c r="HQ34" s="18"/>
    </row>
    <row r="35" spans="1:225" x14ac:dyDescent="0.3">
      <c r="A35" s="17"/>
      <c r="B35" s="465"/>
      <c r="C35" s="466"/>
      <c r="D35" s="467"/>
      <c r="E35" s="5"/>
      <c r="F35" s="5"/>
      <c r="G35" s="5"/>
      <c r="H35" s="4"/>
      <c r="I35" s="70"/>
      <c r="J35" s="3"/>
      <c r="K35" s="5"/>
      <c r="L35" s="16"/>
      <c r="M35" s="9"/>
      <c r="N35" s="5"/>
      <c r="O35" s="18"/>
      <c r="P35" s="9"/>
      <c r="Q35" s="5"/>
      <c r="R35" s="18"/>
      <c r="S35" s="9"/>
      <c r="T35" s="5"/>
      <c r="U35" s="18"/>
      <c r="V35" s="9"/>
      <c r="W35" s="5"/>
      <c r="X35" s="18"/>
      <c r="Y35" s="9"/>
      <c r="Z35" s="5"/>
      <c r="AA35" s="18"/>
      <c r="AB35" s="9"/>
      <c r="AC35" s="5"/>
      <c r="AD35" s="18"/>
      <c r="AE35" s="9"/>
      <c r="AF35" s="5"/>
      <c r="AG35" s="18"/>
      <c r="AH35" s="9"/>
      <c r="AI35" s="5"/>
      <c r="AJ35" s="18"/>
      <c r="AK35" s="9"/>
      <c r="AL35" s="5"/>
      <c r="AM35" s="18"/>
      <c r="AN35" s="9"/>
      <c r="AO35" s="5"/>
      <c r="AP35" s="18"/>
      <c r="AQ35" s="9"/>
      <c r="AR35" s="5"/>
      <c r="AS35" s="18"/>
      <c r="AT35" s="9"/>
      <c r="AU35" s="5"/>
      <c r="AV35" s="18"/>
      <c r="AW35" s="9"/>
      <c r="AX35" s="5"/>
      <c r="AY35" s="18"/>
      <c r="AZ35" s="9"/>
      <c r="BA35" s="5"/>
      <c r="BB35" s="18"/>
      <c r="BC35" s="9"/>
      <c r="BD35" s="5"/>
      <c r="BE35" s="18"/>
      <c r="BF35" s="9"/>
      <c r="BG35" s="5"/>
      <c r="BH35" s="18"/>
      <c r="BI35" s="9"/>
      <c r="BJ35" s="5"/>
      <c r="BK35" s="18"/>
      <c r="BL35" s="9"/>
      <c r="BM35" s="5"/>
      <c r="BN35" s="18"/>
      <c r="BO35" s="9"/>
      <c r="BP35" s="5"/>
      <c r="BQ35" s="18"/>
      <c r="BR35" s="9"/>
      <c r="BS35" s="5"/>
      <c r="BT35" s="18"/>
      <c r="BU35" s="9"/>
      <c r="BV35" s="5"/>
      <c r="BW35" s="18"/>
      <c r="BX35" s="9"/>
      <c r="BY35" s="5"/>
      <c r="BZ35" s="18"/>
      <c r="CA35" s="9"/>
      <c r="CB35" s="5"/>
      <c r="CC35" s="18"/>
      <c r="CD35" s="9"/>
      <c r="CE35" s="5"/>
      <c r="CF35" s="18"/>
      <c r="CG35" s="9"/>
      <c r="CH35" s="5"/>
      <c r="CI35" s="18"/>
      <c r="CJ35" s="9"/>
      <c r="CK35" s="5"/>
      <c r="CL35" s="18"/>
      <c r="CM35" s="9"/>
      <c r="CN35" s="5"/>
      <c r="CO35" s="18"/>
      <c r="CP35" s="9"/>
      <c r="CQ35" s="5"/>
      <c r="CR35" s="18"/>
      <c r="CS35" s="9"/>
      <c r="CT35" s="5"/>
      <c r="CU35" s="18"/>
      <c r="CV35" s="9"/>
      <c r="CW35" s="5"/>
      <c r="CX35" s="18"/>
      <c r="CY35" s="9"/>
      <c r="CZ35" s="5"/>
      <c r="DA35" s="18"/>
      <c r="DB35" s="9"/>
      <c r="DC35" s="5"/>
      <c r="DD35" s="18"/>
      <c r="DE35" s="9"/>
      <c r="DF35" s="5"/>
      <c r="DG35" s="18"/>
      <c r="DH35" s="9"/>
      <c r="DI35" s="5"/>
      <c r="DJ35" s="18"/>
      <c r="DK35" s="9"/>
      <c r="DL35" s="5"/>
      <c r="DM35" s="18"/>
      <c r="DN35" s="9"/>
      <c r="DO35" s="5"/>
      <c r="DP35" s="18"/>
      <c r="DQ35" s="9"/>
      <c r="DR35" s="5"/>
      <c r="DS35" s="18"/>
      <c r="DT35" s="9"/>
      <c r="DU35" s="5"/>
      <c r="DV35" s="18"/>
      <c r="DW35" s="9"/>
      <c r="DX35" s="5"/>
      <c r="DY35" s="18"/>
      <c r="DZ35" s="9"/>
      <c r="EA35" s="5"/>
      <c r="EB35" s="18"/>
      <c r="EC35" s="9"/>
      <c r="ED35" s="5"/>
      <c r="EE35" s="18"/>
      <c r="EF35" s="9"/>
      <c r="EG35" s="5"/>
      <c r="EH35" s="18"/>
      <c r="EI35" s="9"/>
      <c r="EJ35" s="5"/>
      <c r="EK35" s="18"/>
      <c r="EL35" s="9"/>
      <c r="EM35" s="5"/>
      <c r="EN35" s="18"/>
      <c r="EO35" s="9"/>
      <c r="EP35" s="5"/>
      <c r="EQ35" s="18"/>
      <c r="ER35" s="9"/>
      <c r="ES35" s="5"/>
      <c r="ET35" s="18"/>
      <c r="EU35" s="9"/>
      <c r="EV35" s="5"/>
      <c r="EW35" s="18"/>
      <c r="EX35" s="9"/>
      <c r="EY35" s="5"/>
      <c r="EZ35" s="18"/>
      <c r="FA35" s="9"/>
      <c r="FB35" s="5"/>
      <c r="FC35" s="18"/>
      <c r="FD35" s="9"/>
      <c r="FE35" s="5"/>
      <c r="FF35" s="18"/>
      <c r="FG35" s="9"/>
      <c r="FH35" s="5"/>
      <c r="FI35" s="18"/>
      <c r="FJ35" s="9"/>
      <c r="FK35" s="5"/>
      <c r="FL35" s="18"/>
      <c r="FM35" s="9"/>
      <c r="FN35" s="5"/>
      <c r="FO35" s="18"/>
      <c r="FP35" s="9"/>
      <c r="FQ35" s="5"/>
      <c r="FR35" s="18"/>
      <c r="FS35" s="9"/>
      <c r="FT35" s="5"/>
      <c r="FU35" s="18"/>
      <c r="FV35" s="9"/>
      <c r="FW35" s="5"/>
      <c r="FX35" s="18"/>
      <c r="FY35" s="9"/>
      <c r="FZ35" s="5"/>
      <c r="GA35" s="18"/>
      <c r="GB35" s="9"/>
      <c r="GC35" s="5"/>
      <c r="GD35" s="18"/>
      <c r="GE35" s="9"/>
      <c r="GF35" s="5"/>
      <c r="GG35" s="18"/>
      <c r="GH35" s="9"/>
      <c r="GI35" s="5"/>
      <c r="GJ35" s="18"/>
      <c r="GK35" s="9"/>
      <c r="GL35" s="5"/>
      <c r="GM35" s="18"/>
      <c r="GN35" s="9"/>
      <c r="GO35" s="5"/>
      <c r="GP35" s="18"/>
      <c r="GQ35" s="9"/>
      <c r="GR35" s="5"/>
      <c r="GS35" s="18"/>
      <c r="GT35" s="9"/>
      <c r="GU35" s="5"/>
      <c r="GV35" s="18"/>
      <c r="GW35" s="9"/>
      <c r="GX35" s="5"/>
      <c r="GY35" s="18"/>
      <c r="GZ35" s="9"/>
      <c r="HA35" s="5"/>
      <c r="HB35" s="18"/>
      <c r="HC35" s="9"/>
      <c r="HD35" s="5"/>
      <c r="HE35" s="18"/>
      <c r="HF35" s="9"/>
      <c r="HG35" s="5"/>
      <c r="HH35" s="18"/>
      <c r="HI35" s="9"/>
      <c r="HJ35" s="5"/>
      <c r="HK35" s="18"/>
      <c r="HL35" s="9"/>
      <c r="HM35" s="5"/>
      <c r="HN35" s="18"/>
      <c r="HO35" s="9"/>
      <c r="HP35" s="5"/>
      <c r="HQ35" s="18"/>
    </row>
    <row r="36" spans="1:225" x14ac:dyDescent="0.3">
      <c r="A36" s="17"/>
      <c r="B36" s="465"/>
      <c r="C36" s="466"/>
      <c r="D36" s="467"/>
      <c r="E36" s="5"/>
      <c r="F36" s="5"/>
      <c r="G36" s="5"/>
      <c r="H36" s="4"/>
      <c r="I36" s="70"/>
      <c r="J36" s="3"/>
      <c r="K36" s="5"/>
      <c r="L36" s="16"/>
      <c r="M36" s="9"/>
      <c r="N36" s="5"/>
      <c r="O36" s="18"/>
      <c r="P36" s="9"/>
      <c r="Q36" s="5"/>
      <c r="R36" s="18"/>
      <c r="S36" s="9"/>
      <c r="T36" s="5"/>
      <c r="U36" s="18"/>
      <c r="V36" s="9"/>
      <c r="W36" s="5"/>
      <c r="X36" s="18"/>
      <c r="Y36" s="9"/>
      <c r="Z36" s="5"/>
      <c r="AA36" s="18"/>
      <c r="AB36" s="9"/>
      <c r="AC36" s="5"/>
      <c r="AD36" s="18"/>
      <c r="AE36" s="9"/>
      <c r="AF36" s="5"/>
      <c r="AG36" s="18"/>
      <c r="AH36" s="9"/>
      <c r="AI36" s="5"/>
      <c r="AJ36" s="18"/>
      <c r="AK36" s="9"/>
      <c r="AL36" s="5"/>
      <c r="AM36" s="18"/>
      <c r="AN36" s="9"/>
      <c r="AO36" s="5"/>
      <c r="AP36" s="18"/>
      <c r="AQ36" s="9"/>
      <c r="AR36" s="5"/>
      <c r="AS36" s="18"/>
      <c r="AT36" s="9"/>
      <c r="AU36" s="5"/>
      <c r="AV36" s="18"/>
      <c r="AW36" s="9"/>
      <c r="AX36" s="5"/>
      <c r="AY36" s="18"/>
      <c r="AZ36" s="9"/>
      <c r="BA36" s="5"/>
      <c r="BB36" s="18"/>
      <c r="BC36" s="9"/>
      <c r="BD36" s="5"/>
      <c r="BE36" s="18"/>
      <c r="BF36" s="9"/>
      <c r="BG36" s="5"/>
      <c r="BH36" s="18"/>
      <c r="BI36" s="9"/>
      <c r="BJ36" s="5"/>
      <c r="BK36" s="18"/>
      <c r="BL36" s="9"/>
      <c r="BM36" s="5"/>
      <c r="BN36" s="18"/>
      <c r="BO36" s="9"/>
      <c r="BP36" s="5"/>
      <c r="BQ36" s="18"/>
      <c r="BR36" s="9"/>
      <c r="BS36" s="5"/>
      <c r="BT36" s="18"/>
      <c r="BU36" s="9"/>
      <c r="BV36" s="5"/>
      <c r="BW36" s="18"/>
      <c r="BX36" s="9"/>
      <c r="BY36" s="5"/>
      <c r="BZ36" s="18"/>
      <c r="CA36" s="9"/>
      <c r="CB36" s="5"/>
      <c r="CC36" s="18"/>
      <c r="CD36" s="9"/>
      <c r="CE36" s="5"/>
      <c r="CF36" s="18"/>
      <c r="CG36" s="9"/>
      <c r="CH36" s="5"/>
      <c r="CI36" s="18"/>
      <c r="CJ36" s="9"/>
      <c r="CK36" s="5"/>
      <c r="CL36" s="18"/>
      <c r="CM36" s="9"/>
      <c r="CN36" s="5"/>
      <c r="CO36" s="18"/>
      <c r="CP36" s="9"/>
      <c r="CQ36" s="5"/>
      <c r="CR36" s="18"/>
      <c r="CS36" s="9"/>
      <c r="CT36" s="5"/>
      <c r="CU36" s="18"/>
      <c r="CV36" s="9"/>
      <c r="CW36" s="5"/>
      <c r="CX36" s="18"/>
      <c r="CY36" s="9"/>
      <c r="CZ36" s="5"/>
      <c r="DA36" s="18"/>
      <c r="DB36" s="9"/>
      <c r="DC36" s="5"/>
      <c r="DD36" s="18"/>
      <c r="DE36" s="9"/>
      <c r="DF36" s="5"/>
      <c r="DG36" s="18"/>
      <c r="DH36" s="9"/>
      <c r="DI36" s="5"/>
      <c r="DJ36" s="18"/>
      <c r="DK36" s="9"/>
      <c r="DL36" s="5"/>
      <c r="DM36" s="18"/>
      <c r="DN36" s="9"/>
      <c r="DO36" s="5"/>
      <c r="DP36" s="18"/>
      <c r="DQ36" s="9"/>
      <c r="DR36" s="5"/>
      <c r="DS36" s="18"/>
      <c r="DT36" s="9"/>
      <c r="DU36" s="5"/>
      <c r="DV36" s="18"/>
      <c r="DW36" s="9"/>
      <c r="DX36" s="5"/>
      <c r="DY36" s="18"/>
      <c r="DZ36" s="9"/>
      <c r="EA36" s="5"/>
      <c r="EB36" s="18"/>
      <c r="EC36" s="9"/>
      <c r="ED36" s="5"/>
      <c r="EE36" s="18"/>
      <c r="EF36" s="9"/>
      <c r="EG36" s="5"/>
      <c r="EH36" s="18"/>
      <c r="EI36" s="9"/>
      <c r="EJ36" s="5"/>
      <c r="EK36" s="18"/>
      <c r="EL36" s="9"/>
      <c r="EM36" s="5"/>
      <c r="EN36" s="18"/>
      <c r="EO36" s="9"/>
      <c r="EP36" s="5"/>
      <c r="EQ36" s="18"/>
      <c r="ER36" s="9"/>
      <c r="ES36" s="5"/>
      <c r="ET36" s="18"/>
      <c r="EU36" s="9"/>
      <c r="EV36" s="5"/>
      <c r="EW36" s="18"/>
      <c r="EX36" s="9"/>
      <c r="EY36" s="5"/>
      <c r="EZ36" s="18"/>
      <c r="FA36" s="9"/>
      <c r="FB36" s="5"/>
      <c r="FC36" s="18"/>
      <c r="FD36" s="9"/>
      <c r="FE36" s="5"/>
      <c r="FF36" s="18"/>
      <c r="FG36" s="9"/>
      <c r="FH36" s="5"/>
      <c r="FI36" s="18"/>
      <c r="FJ36" s="9"/>
      <c r="FK36" s="5"/>
      <c r="FL36" s="18"/>
      <c r="FM36" s="9"/>
      <c r="FN36" s="5"/>
      <c r="FO36" s="18"/>
      <c r="FP36" s="9"/>
      <c r="FQ36" s="5"/>
      <c r="FR36" s="18"/>
      <c r="FS36" s="9"/>
      <c r="FT36" s="5"/>
      <c r="FU36" s="18"/>
      <c r="FV36" s="9"/>
      <c r="FW36" s="5"/>
      <c r="FX36" s="18"/>
      <c r="FY36" s="9"/>
      <c r="FZ36" s="5"/>
      <c r="GA36" s="18"/>
      <c r="GB36" s="9"/>
      <c r="GC36" s="5"/>
      <c r="GD36" s="18"/>
      <c r="GE36" s="9"/>
      <c r="GF36" s="5"/>
      <c r="GG36" s="18"/>
      <c r="GH36" s="9"/>
      <c r="GI36" s="5"/>
      <c r="GJ36" s="18"/>
      <c r="GK36" s="9"/>
      <c r="GL36" s="5"/>
      <c r="GM36" s="18"/>
      <c r="GN36" s="9"/>
      <c r="GO36" s="5"/>
      <c r="GP36" s="18"/>
      <c r="GQ36" s="9"/>
      <c r="GR36" s="5"/>
      <c r="GS36" s="18"/>
      <c r="GT36" s="9"/>
      <c r="GU36" s="5"/>
      <c r="GV36" s="18"/>
      <c r="GW36" s="9"/>
      <c r="GX36" s="5"/>
      <c r="GY36" s="18"/>
      <c r="GZ36" s="9"/>
      <c r="HA36" s="5"/>
      <c r="HB36" s="18"/>
      <c r="HC36" s="9"/>
      <c r="HD36" s="5"/>
      <c r="HE36" s="18"/>
      <c r="HF36" s="9"/>
      <c r="HG36" s="5"/>
      <c r="HH36" s="18"/>
      <c r="HI36" s="9"/>
      <c r="HJ36" s="5"/>
      <c r="HK36" s="18"/>
      <c r="HL36" s="9"/>
      <c r="HM36" s="5"/>
      <c r="HN36" s="18"/>
      <c r="HO36" s="9"/>
      <c r="HP36" s="5"/>
      <c r="HQ36" s="18"/>
    </row>
    <row r="37" spans="1:225" x14ac:dyDescent="0.3">
      <c r="A37" s="17"/>
      <c r="B37" s="465"/>
      <c r="C37" s="466"/>
      <c r="D37" s="467"/>
      <c r="E37" s="5"/>
      <c r="F37" s="5"/>
      <c r="G37" s="5"/>
      <c r="H37" s="4"/>
      <c r="I37" s="70"/>
      <c r="J37" s="3"/>
      <c r="K37" s="5"/>
      <c r="L37" s="16"/>
      <c r="M37" s="9"/>
      <c r="N37" s="5"/>
      <c r="O37" s="18"/>
      <c r="P37" s="9"/>
      <c r="Q37" s="5"/>
      <c r="R37" s="18"/>
      <c r="S37" s="9"/>
      <c r="T37" s="5"/>
      <c r="U37" s="18"/>
      <c r="V37" s="9"/>
      <c r="W37" s="5"/>
      <c r="X37" s="18"/>
      <c r="Y37" s="9"/>
      <c r="Z37" s="5"/>
      <c r="AA37" s="18"/>
      <c r="AB37" s="9"/>
      <c r="AC37" s="5"/>
      <c r="AD37" s="18"/>
      <c r="AE37" s="9"/>
      <c r="AF37" s="5"/>
      <c r="AG37" s="18"/>
      <c r="AH37" s="9"/>
      <c r="AI37" s="5"/>
      <c r="AJ37" s="18"/>
      <c r="AK37" s="9"/>
      <c r="AL37" s="5"/>
      <c r="AM37" s="18"/>
      <c r="AN37" s="9"/>
      <c r="AO37" s="5"/>
      <c r="AP37" s="18"/>
      <c r="AQ37" s="9"/>
      <c r="AR37" s="5"/>
      <c r="AS37" s="18"/>
      <c r="AT37" s="9"/>
      <c r="AU37" s="5"/>
      <c r="AV37" s="18"/>
      <c r="AW37" s="9"/>
      <c r="AX37" s="5"/>
      <c r="AY37" s="18"/>
      <c r="AZ37" s="9"/>
      <c r="BA37" s="5"/>
      <c r="BB37" s="18"/>
      <c r="BC37" s="9"/>
      <c r="BD37" s="5"/>
      <c r="BE37" s="18"/>
      <c r="BF37" s="9"/>
      <c r="BG37" s="5"/>
      <c r="BH37" s="18"/>
      <c r="BI37" s="9"/>
      <c r="BJ37" s="5"/>
      <c r="BK37" s="18"/>
      <c r="BL37" s="9"/>
      <c r="BM37" s="5"/>
      <c r="BN37" s="18"/>
      <c r="BO37" s="9"/>
      <c r="BP37" s="5"/>
      <c r="BQ37" s="18"/>
      <c r="BR37" s="9"/>
      <c r="BS37" s="5"/>
      <c r="BT37" s="18"/>
      <c r="BU37" s="9"/>
      <c r="BV37" s="5"/>
      <c r="BW37" s="18"/>
      <c r="BX37" s="9"/>
      <c r="BY37" s="5"/>
      <c r="BZ37" s="18"/>
      <c r="CA37" s="9"/>
      <c r="CB37" s="5"/>
      <c r="CC37" s="18"/>
      <c r="CD37" s="9"/>
      <c r="CE37" s="5"/>
      <c r="CF37" s="18"/>
      <c r="CG37" s="9"/>
      <c r="CH37" s="5"/>
      <c r="CI37" s="18"/>
      <c r="CJ37" s="9"/>
      <c r="CK37" s="5"/>
      <c r="CL37" s="18"/>
      <c r="CM37" s="9"/>
      <c r="CN37" s="5"/>
      <c r="CO37" s="18"/>
      <c r="CP37" s="9"/>
      <c r="CQ37" s="5"/>
      <c r="CR37" s="18"/>
      <c r="CS37" s="9"/>
      <c r="CT37" s="5"/>
      <c r="CU37" s="18"/>
      <c r="CV37" s="9"/>
      <c r="CW37" s="5"/>
      <c r="CX37" s="18"/>
      <c r="CY37" s="9"/>
      <c r="CZ37" s="5"/>
      <c r="DA37" s="18"/>
      <c r="DB37" s="9"/>
      <c r="DC37" s="5"/>
      <c r="DD37" s="18"/>
      <c r="DE37" s="9"/>
      <c r="DF37" s="5"/>
      <c r="DG37" s="18"/>
      <c r="DH37" s="9"/>
      <c r="DI37" s="5"/>
      <c r="DJ37" s="18"/>
      <c r="DK37" s="9"/>
      <c r="DL37" s="5"/>
      <c r="DM37" s="18"/>
      <c r="DN37" s="9"/>
      <c r="DO37" s="5"/>
      <c r="DP37" s="18"/>
      <c r="DQ37" s="9"/>
      <c r="DR37" s="5"/>
      <c r="DS37" s="18"/>
      <c r="DT37" s="9"/>
      <c r="DU37" s="5"/>
      <c r="DV37" s="18"/>
      <c r="DW37" s="9"/>
      <c r="DX37" s="5"/>
      <c r="DY37" s="18"/>
      <c r="DZ37" s="9"/>
      <c r="EA37" s="5"/>
      <c r="EB37" s="18"/>
      <c r="EC37" s="9"/>
      <c r="ED37" s="5"/>
      <c r="EE37" s="18"/>
      <c r="EF37" s="9"/>
      <c r="EG37" s="5"/>
      <c r="EH37" s="18"/>
      <c r="EI37" s="9"/>
      <c r="EJ37" s="5"/>
      <c r="EK37" s="18"/>
      <c r="EL37" s="9"/>
      <c r="EM37" s="5"/>
      <c r="EN37" s="18"/>
      <c r="EO37" s="9"/>
      <c r="EP37" s="5"/>
      <c r="EQ37" s="18"/>
      <c r="ER37" s="9"/>
      <c r="ES37" s="5"/>
      <c r="ET37" s="18"/>
      <c r="EU37" s="9"/>
      <c r="EV37" s="5"/>
      <c r="EW37" s="18"/>
      <c r="EX37" s="9"/>
      <c r="EY37" s="5"/>
      <c r="EZ37" s="18"/>
      <c r="FA37" s="9"/>
      <c r="FB37" s="5"/>
      <c r="FC37" s="18"/>
      <c r="FD37" s="9"/>
      <c r="FE37" s="5"/>
      <c r="FF37" s="18"/>
      <c r="FG37" s="9"/>
      <c r="FH37" s="5"/>
      <c r="FI37" s="18"/>
      <c r="FJ37" s="9"/>
      <c r="FK37" s="5"/>
      <c r="FL37" s="18"/>
      <c r="FM37" s="9"/>
      <c r="FN37" s="5"/>
      <c r="FO37" s="18"/>
      <c r="FP37" s="9"/>
      <c r="FQ37" s="5"/>
      <c r="FR37" s="18"/>
      <c r="FS37" s="9"/>
      <c r="FT37" s="5"/>
      <c r="FU37" s="18"/>
      <c r="FV37" s="9"/>
      <c r="FW37" s="5"/>
      <c r="FX37" s="18"/>
      <c r="FY37" s="9"/>
      <c r="FZ37" s="5"/>
      <c r="GA37" s="18"/>
      <c r="GB37" s="9"/>
      <c r="GC37" s="5"/>
      <c r="GD37" s="18"/>
      <c r="GE37" s="9"/>
      <c r="GF37" s="5"/>
      <c r="GG37" s="18"/>
      <c r="GH37" s="9"/>
      <c r="GI37" s="5"/>
      <c r="GJ37" s="18"/>
      <c r="GK37" s="9"/>
      <c r="GL37" s="5"/>
      <c r="GM37" s="18"/>
      <c r="GN37" s="9"/>
      <c r="GO37" s="5"/>
      <c r="GP37" s="18"/>
      <c r="GQ37" s="9"/>
      <c r="GR37" s="5"/>
      <c r="GS37" s="18"/>
      <c r="GT37" s="9"/>
      <c r="GU37" s="5"/>
      <c r="GV37" s="18"/>
      <c r="GW37" s="9"/>
      <c r="GX37" s="5"/>
      <c r="GY37" s="18"/>
      <c r="GZ37" s="9"/>
      <c r="HA37" s="5"/>
      <c r="HB37" s="18"/>
      <c r="HC37" s="9"/>
      <c r="HD37" s="5"/>
      <c r="HE37" s="18"/>
      <c r="HF37" s="9"/>
      <c r="HG37" s="5"/>
      <c r="HH37" s="18"/>
      <c r="HI37" s="9"/>
      <c r="HJ37" s="5"/>
      <c r="HK37" s="18"/>
      <c r="HL37" s="9"/>
      <c r="HM37" s="5"/>
      <c r="HN37" s="18"/>
      <c r="HO37" s="9"/>
      <c r="HP37" s="5"/>
      <c r="HQ37" s="18"/>
    </row>
    <row r="38" spans="1:225" x14ac:dyDescent="0.3">
      <c r="A38" s="17"/>
      <c r="B38" s="465"/>
      <c r="C38" s="466"/>
      <c r="D38" s="467"/>
      <c r="E38" s="5"/>
      <c r="F38" s="5"/>
      <c r="G38" s="5"/>
      <c r="H38" s="4"/>
      <c r="I38" s="70"/>
      <c r="J38" s="3"/>
      <c r="K38" s="5"/>
      <c r="L38" s="16"/>
      <c r="M38" s="9"/>
      <c r="N38" s="5"/>
      <c r="O38" s="18"/>
      <c r="P38" s="9"/>
      <c r="Q38" s="5"/>
      <c r="R38" s="18"/>
      <c r="S38" s="9"/>
      <c r="T38" s="5"/>
      <c r="U38" s="18"/>
      <c r="V38" s="9"/>
      <c r="W38" s="5"/>
      <c r="X38" s="18"/>
      <c r="Y38" s="9"/>
      <c r="Z38" s="5"/>
      <c r="AA38" s="18"/>
      <c r="AB38" s="9"/>
      <c r="AC38" s="5"/>
      <c r="AD38" s="18"/>
      <c r="AE38" s="9"/>
      <c r="AF38" s="5"/>
      <c r="AG38" s="18"/>
      <c r="AH38" s="9"/>
      <c r="AI38" s="5"/>
      <c r="AJ38" s="18"/>
      <c r="AK38" s="9"/>
      <c r="AL38" s="5"/>
      <c r="AM38" s="18"/>
      <c r="AN38" s="9"/>
      <c r="AO38" s="5"/>
      <c r="AP38" s="18"/>
      <c r="AQ38" s="9"/>
      <c r="AR38" s="5"/>
      <c r="AS38" s="18"/>
      <c r="AT38" s="9"/>
      <c r="AU38" s="5"/>
      <c r="AV38" s="18"/>
      <c r="AW38" s="9"/>
      <c r="AX38" s="5"/>
      <c r="AY38" s="18"/>
      <c r="AZ38" s="9"/>
      <c r="BA38" s="5"/>
      <c r="BB38" s="18"/>
      <c r="BC38" s="9"/>
      <c r="BD38" s="5"/>
      <c r="BE38" s="18"/>
      <c r="BF38" s="9"/>
      <c r="BG38" s="5"/>
      <c r="BH38" s="18"/>
      <c r="BI38" s="9"/>
      <c r="BJ38" s="5"/>
      <c r="BK38" s="18"/>
      <c r="BL38" s="9"/>
      <c r="BM38" s="5"/>
      <c r="BN38" s="18"/>
      <c r="BO38" s="9"/>
      <c r="BP38" s="5"/>
      <c r="BQ38" s="18"/>
      <c r="BR38" s="9"/>
      <c r="BS38" s="5"/>
      <c r="BT38" s="18"/>
      <c r="BU38" s="9"/>
      <c r="BV38" s="5"/>
      <c r="BW38" s="18"/>
      <c r="BX38" s="9"/>
      <c r="BY38" s="5"/>
      <c r="BZ38" s="18"/>
      <c r="CA38" s="9"/>
      <c r="CB38" s="5"/>
      <c r="CC38" s="18"/>
      <c r="CD38" s="9"/>
      <c r="CE38" s="5"/>
      <c r="CF38" s="18"/>
      <c r="CG38" s="9"/>
      <c r="CH38" s="5"/>
      <c r="CI38" s="18"/>
      <c r="CJ38" s="9"/>
      <c r="CK38" s="5"/>
      <c r="CL38" s="18"/>
      <c r="CM38" s="9"/>
      <c r="CN38" s="5"/>
      <c r="CO38" s="18"/>
      <c r="CP38" s="9"/>
      <c r="CQ38" s="5"/>
      <c r="CR38" s="18"/>
      <c r="CS38" s="9"/>
      <c r="CT38" s="5"/>
      <c r="CU38" s="18"/>
      <c r="CV38" s="9"/>
      <c r="CW38" s="5"/>
      <c r="CX38" s="18"/>
      <c r="CY38" s="9"/>
      <c r="CZ38" s="5"/>
      <c r="DA38" s="18"/>
      <c r="DB38" s="9"/>
      <c r="DC38" s="5"/>
      <c r="DD38" s="18"/>
      <c r="DE38" s="9"/>
      <c r="DF38" s="5"/>
      <c r="DG38" s="18"/>
      <c r="DH38" s="9"/>
      <c r="DI38" s="5"/>
      <c r="DJ38" s="18"/>
      <c r="DK38" s="9"/>
      <c r="DL38" s="5"/>
      <c r="DM38" s="18"/>
      <c r="DN38" s="9"/>
      <c r="DO38" s="5"/>
      <c r="DP38" s="18"/>
      <c r="DQ38" s="9"/>
      <c r="DR38" s="5"/>
      <c r="DS38" s="18"/>
      <c r="DT38" s="9"/>
      <c r="DU38" s="5"/>
      <c r="DV38" s="18"/>
      <c r="DW38" s="9"/>
      <c r="DX38" s="5"/>
      <c r="DY38" s="18"/>
      <c r="DZ38" s="9"/>
      <c r="EA38" s="5"/>
      <c r="EB38" s="18"/>
      <c r="EC38" s="9"/>
      <c r="ED38" s="5"/>
      <c r="EE38" s="18"/>
      <c r="EF38" s="9"/>
      <c r="EG38" s="5"/>
      <c r="EH38" s="18"/>
      <c r="EI38" s="9"/>
      <c r="EJ38" s="5"/>
      <c r="EK38" s="18"/>
      <c r="EL38" s="9"/>
      <c r="EM38" s="5"/>
      <c r="EN38" s="18"/>
      <c r="EO38" s="9"/>
      <c r="EP38" s="5"/>
      <c r="EQ38" s="18"/>
      <c r="ER38" s="9"/>
      <c r="ES38" s="5"/>
      <c r="ET38" s="18"/>
      <c r="EU38" s="9"/>
      <c r="EV38" s="5"/>
      <c r="EW38" s="18"/>
      <c r="EX38" s="9"/>
      <c r="EY38" s="5"/>
      <c r="EZ38" s="18"/>
      <c r="FA38" s="9"/>
      <c r="FB38" s="5"/>
      <c r="FC38" s="18"/>
      <c r="FD38" s="9"/>
      <c r="FE38" s="5"/>
      <c r="FF38" s="18"/>
      <c r="FG38" s="9"/>
      <c r="FH38" s="5"/>
      <c r="FI38" s="18"/>
      <c r="FJ38" s="9"/>
      <c r="FK38" s="5"/>
      <c r="FL38" s="18"/>
      <c r="FM38" s="9"/>
      <c r="FN38" s="5"/>
      <c r="FO38" s="18"/>
      <c r="FP38" s="9"/>
      <c r="FQ38" s="5"/>
      <c r="FR38" s="18"/>
      <c r="FS38" s="9"/>
      <c r="FT38" s="5"/>
      <c r="FU38" s="18"/>
      <c r="FV38" s="9"/>
      <c r="FW38" s="5"/>
      <c r="FX38" s="18"/>
      <c r="FY38" s="9"/>
      <c r="FZ38" s="5"/>
      <c r="GA38" s="18"/>
      <c r="GB38" s="9"/>
      <c r="GC38" s="5"/>
      <c r="GD38" s="18"/>
      <c r="GE38" s="9"/>
      <c r="GF38" s="5"/>
      <c r="GG38" s="18"/>
      <c r="GH38" s="9"/>
      <c r="GI38" s="5"/>
      <c r="GJ38" s="18"/>
      <c r="GK38" s="9"/>
      <c r="GL38" s="5"/>
      <c r="GM38" s="18"/>
      <c r="GN38" s="9"/>
      <c r="GO38" s="5"/>
      <c r="GP38" s="18"/>
      <c r="GQ38" s="9"/>
      <c r="GR38" s="5"/>
      <c r="GS38" s="18"/>
      <c r="GT38" s="9"/>
      <c r="GU38" s="5"/>
      <c r="GV38" s="18"/>
      <c r="GW38" s="9"/>
      <c r="GX38" s="5"/>
      <c r="GY38" s="18"/>
      <c r="GZ38" s="9"/>
      <c r="HA38" s="5"/>
      <c r="HB38" s="18"/>
      <c r="HC38" s="9"/>
      <c r="HD38" s="5"/>
      <c r="HE38" s="18"/>
      <c r="HF38" s="9"/>
      <c r="HG38" s="5"/>
      <c r="HH38" s="18"/>
      <c r="HI38" s="9"/>
      <c r="HJ38" s="5"/>
      <c r="HK38" s="18"/>
      <c r="HL38" s="9"/>
      <c r="HM38" s="5"/>
      <c r="HN38" s="18"/>
      <c r="HO38" s="9"/>
      <c r="HP38" s="5"/>
      <c r="HQ38" s="18"/>
    </row>
    <row r="39" spans="1:225" x14ac:dyDescent="0.3">
      <c r="A39" s="17"/>
      <c r="B39" s="465"/>
      <c r="C39" s="466"/>
      <c r="D39" s="467"/>
      <c r="E39" s="5"/>
      <c r="F39" s="5"/>
      <c r="G39" s="5"/>
      <c r="H39" s="4"/>
      <c r="I39" s="70"/>
      <c r="J39" s="3"/>
      <c r="K39" s="5"/>
      <c r="L39" s="16"/>
      <c r="M39" s="9"/>
      <c r="N39" s="5"/>
      <c r="O39" s="18"/>
      <c r="P39" s="9"/>
      <c r="Q39" s="5"/>
      <c r="R39" s="18"/>
      <c r="S39" s="9"/>
      <c r="T39" s="5"/>
      <c r="U39" s="18"/>
      <c r="V39" s="9"/>
      <c r="W39" s="5"/>
      <c r="X39" s="18"/>
      <c r="Y39" s="9"/>
      <c r="Z39" s="5"/>
      <c r="AA39" s="18"/>
      <c r="AB39" s="9"/>
      <c r="AC39" s="5"/>
      <c r="AD39" s="18"/>
      <c r="AE39" s="9"/>
      <c r="AF39" s="5"/>
      <c r="AG39" s="18"/>
      <c r="AH39" s="9"/>
      <c r="AI39" s="5"/>
      <c r="AJ39" s="18"/>
      <c r="AK39" s="9"/>
      <c r="AL39" s="5"/>
      <c r="AM39" s="18"/>
      <c r="AN39" s="9"/>
      <c r="AO39" s="5"/>
      <c r="AP39" s="18"/>
      <c r="AQ39" s="9"/>
      <c r="AR39" s="5"/>
      <c r="AS39" s="18"/>
      <c r="AT39" s="9"/>
      <c r="AU39" s="5"/>
      <c r="AV39" s="18"/>
      <c r="AW39" s="9"/>
      <c r="AX39" s="5"/>
      <c r="AY39" s="18"/>
      <c r="AZ39" s="9"/>
      <c r="BA39" s="5"/>
      <c r="BB39" s="18"/>
      <c r="BC39" s="9"/>
      <c r="BD39" s="5"/>
      <c r="BE39" s="18"/>
      <c r="BF39" s="9"/>
      <c r="BG39" s="5"/>
      <c r="BH39" s="18"/>
      <c r="BI39" s="9"/>
      <c r="BJ39" s="5"/>
      <c r="BK39" s="18"/>
      <c r="BL39" s="9"/>
      <c r="BM39" s="5"/>
      <c r="BN39" s="18"/>
      <c r="BO39" s="9"/>
      <c r="BP39" s="5"/>
      <c r="BQ39" s="18"/>
      <c r="BR39" s="9"/>
      <c r="BS39" s="5"/>
      <c r="BT39" s="18"/>
      <c r="BU39" s="9"/>
      <c r="BV39" s="5"/>
      <c r="BW39" s="18"/>
      <c r="BX39" s="9"/>
      <c r="BY39" s="5"/>
      <c r="BZ39" s="18"/>
      <c r="CA39" s="9"/>
      <c r="CB39" s="5"/>
      <c r="CC39" s="18"/>
      <c r="CD39" s="9"/>
      <c r="CE39" s="5"/>
      <c r="CF39" s="18"/>
      <c r="CG39" s="9"/>
      <c r="CH39" s="5"/>
      <c r="CI39" s="18"/>
      <c r="CJ39" s="9"/>
      <c r="CK39" s="5"/>
      <c r="CL39" s="18"/>
      <c r="CM39" s="9"/>
      <c r="CN39" s="5"/>
      <c r="CO39" s="18"/>
      <c r="CP39" s="9"/>
      <c r="CQ39" s="5"/>
      <c r="CR39" s="18"/>
      <c r="CS39" s="9"/>
      <c r="CT39" s="5"/>
      <c r="CU39" s="18"/>
      <c r="CV39" s="9"/>
      <c r="CW39" s="5"/>
      <c r="CX39" s="18"/>
      <c r="CY39" s="9"/>
      <c r="CZ39" s="5"/>
      <c r="DA39" s="18"/>
      <c r="DB39" s="9"/>
      <c r="DC39" s="5"/>
      <c r="DD39" s="18"/>
      <c r="DE39" s="9"/>
      <c r="DF39" s="5"/>
      <c r="DG39" s="18"/>
      <c r="DH39" s="9"/>
      <c r="DI39" s="5"/>
      <c r="DJ39" s="18"/>
      <c r="DK39" s="9"/>
      <c r="DL39" s="5"/>
      <c r="DM39" s="18"/>
      <c r="DN39" s="9"/>
      <c r="DO39" s="5"/>
      <c r="DP39" s="18"/>
      <c r="DQ39" s="9"/>
      <c r="DR39" s="5"/>
      <c r="DS39" s="18"/>
      <c r="DT39" s="9"/>
      <c r="DU39" s="5"/>
      <c r="DV39" s="18"/>
      <c r="DW39" s="9"/>
      <c r="DX39" s="5"/>
      <c r="DY39" s="18"/>
      <c r="DZ39" s="9"/>
      <c r="EA39" s="5"/>
      <c r="EB39" s="18"/>
      <c r="EC39" s="9"/>
      <c r="ED39" s="5"/>
      <c r="EE39" s="18"/>
      <c r="EF39" s="9"/>
      <c r="EG39" s="5"/>
      <c r="EH39" s="18"/>
      <c r="EI39" s="9"/>
      <c r="EJ39" s="5"/>
      <c r="EK39" s="18"/>
      <c r="EL39" s="9"/>
      <c r="EM39" s="5"/>
      <c r="EN39" s="18"/>
      <c r="EO39" s="9"/>
      <c r="EP39" s="5"/>
      <c r="EQ39" s="18"/>
      <c r="ER39" s="9"/>
      <c r="ES39" s="5"/>
      <c r="ET39" s="18"/>
      <c r="EU39" s="9"/>
      <c r="EV39" s="5"/>
      <c r="EW39" s="18"/>
      <c r="EX39" s="9"/>
      <c r="EY39" s="5"/>
      <c r="EZ39" s="18"/>
      <c r="FA39" s="9"/>
      <c r="FB39" s="5"/>
      <c r="FC39" s="18"/>
      <c r="FD39" s="9"/>
      <c r="FE39" s="5"/>
      <c r="FF39" s="18"/>
      <c r="FG39" s="9"/>
      <c r="FH39" s="5"/>
      <c r="FI39" s="18"/>
      <c r="FJ39" s="9"/>
      <c r="FK39" s="5"/>
      <c r="FL39" s="18"/>
      <c r="FM39" s="9"/>
      <c r="FN39" s="5"/>
      <c r="FO39" s="18"/>
      <c r="FP39" s="9"/>
      <c r="FQ39" s="5"/>
      <c r="FR39" s="18"/>
      <c r="FS39" s="9"/>
      <c r="FT39" s="5"/>
      <c r="FU39" s="18"/>
      <c r="FV39" s="9"/>
      <c r="FW39" s="5"/>
      <c r="FX39" s="18"/>
      <c r="FY39" s="9"/>
      <c r="FZ39" s="5"/>
      <c r="GA39" s="18"/>
      <c r="GB39" s="9"/>
      <c r="GC39" s="5"/>
      <c r="GD39" s="18"/>
      <c r="GE39" s="9"/>
      <c r="GF39" s="5"/>
      <c r="GG39" s="18"/>
      <c r="GH39" s="9"/>
      <c r="GI39" s="5"/>
      <c r="GJ39" s="18"/>
      <c r="GK39" s="9"/>
      <c r="GL39" s="5"/>
      <c r="GM39" s="18"/>
      <c r="GN39" s="9"/>
      <c r="GO39" s="5"/>
      <c r="GP39" s="18"/>
      <c r="GQ39" s="9"/>
      <c r="GR39" s="5"/>
      <c r="GS39" s="18"/>
      <c r="GT39" s="9"/>
      <c r="GU39" s="5"/>
      <c r="GV39" s="18"/>
      <c r="GW39" s="9"/>
      <c r="GX39" s="5"/>
      <c r="GY39" s="18"/>
      <c r="GZ39" s="9"/>
      <c r="HA39" s="5"/>
      <c r="HB39" s="18"/>
      <c r="HC39" s="9"/>
      <c r="HD39" s="5"/>
      <c r="HE39" s="18"/>
      <c r="HF39" s="9"/>
      <c r="HG39" s="5"/>
      <c r="HH39" s="18"/>
      <c r="HI39" s="9"/>
      <c r="HJ39" s="5"/>
      <c r="HK39" s="18"/>
      <c r="HL39" s="9"/>
      <c r="HM39" s="5"/>
      <c r="HN39" s="18"/>
      <c r="HO39" s="9"/>
      <c r="HP39" s="5"/>
      <c r="HQ39" s="18"/>
    </row>
    <row r="40" spans="1:225" x14ac:dyDescent="0.3">
      <c r="A40" s="17"/>
      <c r="B40" s="465"/>
      <c r="C40" s="466"/>
      <c r="D40" s="467"/>
      <c r="E40" s="5"/>
      <c r="F40" s="5"/>
      <c r="G40" s="5"/>
      <c r="H40" s="4"/>
      <c r="I40" s="70"/>
      <c r="J40" s="3"/>
      <c r="K40" s="5"/>
      <c r="L40" s="16"/>
      <c r="M40" s="9"/>
      <c r="N40" s="5"/>
      <c r="O40" s="18"/>
      <c r="P40" s="9"/>
      <c r="Q40" s="5"/>
      <c r="R40" s="18"/>
      <c r="S40" s="9"/>
      <c r="T40" s="5"/>
      <c r="U40" s="18"/>
      <c r="V40" s="9"/>
      <c r="W40" s="5"/>
      <c r="X40" s="18"/>
      <c r="Y40" s="9"/>
      <c r="Z40" s="5"/>
      <c r="AA40" s="18"/>
      <c r="AB40" s="9"/>
      <c r="AC40" s="5"/>
      <c r="AD40" s="18"/>
      <c r="AE40" s="9"/>
      <c r="AF40" s="5"/>
      <c r="AG40" s="18"/>
      <c r="AH40" s="9"/>
      <c r="AI40" s="5"/>
      <c r="AJ40" s="18"/>
      <c r="AK40" s="9"/>
      <c r="AL40" s="5"/>
      <c r="AM40" s="18"/>
      <c r="AN40" s="9"/>
      <c r="AO40" s="5"/>
      <c r="AP40" s="18"/>
      <c r="AQ40" s="9"/>
      <c r="AR40" s="5"/>
      <c r="AS40" s="18"/>
      <c r="AT40" s="9"/>
      <c r="AU40" s="5"/>
      <c r="AV40" s="18"/>
      <c r="AW40" s="9"/>
      <c r="AX40" s="5"/>
      <c r="AY40" s="18"/>
      <c r="AZ40" s="9"/>
      <c r="BA40" s="5"/>
      <c r="BB40" s="18"/>
      <c r="BC40" s="9"/>
      <c r="BD40" s="5"/>
      <c r="BE40" s="18"/>
      <c r="BF40" s="9"/>
      <c r="BG40" s="5"/>
      <c r="BH40" s="18"/>
      <c r="BI40" s="9"/>
      <c r="BJ40" s="5"/>
      <c r="BK40" s="18"/>
      <c r="BL40" s="9"/>
      <c r="BM40" s="5"/>
      <c r="BN40" s="18"/>
      <c r="BO40" s="9"/>
      <c r="BP40" s="5"/>
      <c r="BQ40" s="18"/>
      <c r="BR40" s="9"/>
      <c r="BS40" s="5"/>
      <c r="BT40" s="18"/>
      <c r="BU40" s="9"/>
      <c r="BV40" s="5"/>
      <c r="BW40" s="18"/>
      <c r="BX40" s="9"/>
      <c r="BY40" s="5"/>
      <c r="BZ40" s="18"/>
      <c r="CA40" s="9"/>
      <c r="CB40" s="5"/>
      <c r="CC40" s="18"/>
      <c r="CD40" s="9"/>
      <c r="CE40" s="5"/>
      <c r="CF40" s="18"/>
      <c r="CG40" s="9"/>
      <c r="CH40" s="5"/>
      <c r="CI40" s="18"/>
      <c r="CJ40" s="9"/>
      <c r="CK40" s="5"/>
      <c r="CL40" s="18"/>
      <c r="CM40" s="9"/>
      <c r="CN40" s="5"/>
      <c r="CO40" s="18"/>
      <c r="CP40" s="9"/>
      <c r="CQ40" s="5"/>
      <c r="CR40" s="18"/>
      <c r="CS40" s="9"/>
      <c r="CT40" s="5"/>
      <c r="CU40" s="18"/>
      <c r="CV40" s="9"/>
      <c r="CW40" s="5"/>
      <c r="CX40" s="18"/>
      <c r="CY40" s="9"/>
      <c r="CZ40" s="5"/>
      <c r="DA40" s="18"/>
      <c r="DB40" s="9"/>
      <c r="DC40" s="5"/>
      <c r="DD40" s="18"/>
      <c r="DE40" s="9"/>
      <c r="DF40" s="5"/>
      <c r="DG40" s="18"/>
      <c r="DH40" s="9"/>
      <c r="DI40" s="5"/>
      <c r="DJ40" s="18"/>
      <c r="DK40" s="9"/>
      <c r="DL40" s="5"/>
      <c r="DM40" s="18"/>
      <c r="DN40" s="9"/>
      <c r="DO40" s="5"/>
      <c r="DP40" s="18"/>
      <c r="DQ40" s="9"/>
      <c r="DR40" s="5"/>
      <c r="DS40" s="18"/>
      <c r="DT40" s="9"/>
      <c r="DU40" s="5"/>
      <c r="DV40" s="18"/>
      <c r="DW40" s="9"/>
      <c r="DX40" s="5"/>
      <c r="DY40" s="18"/>
      <c r="DZ40" s="9"/>
      <c r="EA40" s="5"/>
      <c r="EB40" s="18"/>
      <c r="EC40" s="9"/>
      <c r="ED40" s="5"/>
      <c r="EE40" s="18"/>
      <c r="EF40" s="9"/>
      <c r="EG40" s="5"/>
      <c r="EH40" s="18"/>
      <c r="EI40" s="9"/>
      <c r="EJ40" s="5"/>
      <c r="EK40" s="18"/>
      <c r="EL40" s="9"/>
      <c r="EM40" s="5"/>
      <c r="EN40" s="18"/>
      <c r="EO40" s="9"/>
      <c r="EP40" s="5"/>
      <c r="EQ40" s="18"/>
      <c r="ER40" s="9"/>
      <c r="ES40" s="5"/>
      <c r="ET40" s="18"/>
      <c r="EU40" s="9"/>
      <c r="EV40" s="5"/>
      <c r="EW40" s="18"/>
      <c r="EX40" s="9"/>
      <c r="EY40" s="5"/>
      <c r="EZ40" s="18"/>
      <c r="FA40" s="9"/>
      <c r="FB40" s="5"/>
      <c r="FC40" s="18"/>
      <c r="FD40" s="9"/>
      <c r="FE40" s="5"/>
      <c r="FF40" s="18"/>
      <c r="FG40" s="9"/>
      <c r="FH40" s="5"/>
      <c r="FI40" s="18"/>
      <c r="FJ40" s="9"/>
      <c r="FK40" s="5"/>
      <c r="FL40" s="18"/>
      <c r="FM40" s="9"/>
      <c r="FN40" s="5"/>
      <c r="FO40" s="18"/>
      <c r="FP40" s="9"/>
      <c r="FQ40" s="5"/>
      <c r="FR40" s="18"/>
      <c r="FS40" s="9"/>
      <c r="FT40" s="5"/>
      <c r="FU40" s="18"/>
      <c r="FV40" s="9"/>
      <c r="FW40" s="5"/>
      <c r="FX40" s="18"/>
      <c r="FY40" s="9"/>
      <c r="FZ40" s="5"/>
      <c r="GA40" s="18"/>
      <c r="GB40" s="9"/>
      <c r="GC40" s="5"/>
      <c r="GD40" s="18"/>
      <c r="GE40" s="9"/>
      <c r="GF40" s="5"/>
      <c r="GG40" s="18"/>
      <c r="GH40" s="9"/>
      <c r="GI40" s="5"/>
      <c r="GJ40" s="18"/>
      <c r="GK40" s="9"/>
      <c r="GL40" s="5"/>
      <c r="GM40" s="18"/>
      <c r="GN40" s="9"/>
      <c r="GO40" s="5"/>
      <c r="GP40" s="18"/>
      <c r="GQ40" s="9"/>
      <c r="GR40" s="5"/>
      <c r="GS40" s="18"/>
      <c r="GT40" s="9"/>
      <c r="GU40" s="5"/>
      <c r="GV40" s="18"/>
      <c r="GW40" s="9"/>
      <c r="GX40" s="5"/>
      <c r="GY40" s="18"/>
      <c r="GZ40" s="9"/>
      <c r="HA40" s="5"/>
      <c r="HB40" s="18"/>
      <c r="HC40" s="9"/>
      <c r="HD40" s="5"/>
      <c r="HE40" s="18"/>
      <c r="HF40" s="9"/>
      <c r="HG40" s="5"/>
      <c r="HH40" s="18"/>
      <c r="HI40" s="9"/>
      <c r="HJ40" s="5"/>
      <c r="HK40" s="18"/>
      <c r="HL40" s="9"/>
      <c r="HM40" s="5"/>
      <c r="HN40" s="18"/>
      <c r="HO40" s="9"/>
      <c r="HP40" s="5"/>
      <c r="HQ40" s="18"/>
    </row>
    <row r="41" spans="1:225" x14ac:dyDescent="0.3">
      <c r="A41" s="17"/>
      <c r="B41" s="465"/>
      <c r="C41" s="466"/>
      <c r="D41" s="467"/>
      <c r="E41" s="5"/>
      <c r="F41" s="5"/>
      <c r="G41" s="5"/>
      <c r="H41" s="4"/>
      <c r="I41" s="70"/>
      <c r="J41" s="3"/>
      <c r="K41" s="5"/>
      <c r="L41" s="16"/>
      <c r="M41" s="9"/>
      <c r="N41" s="5"/>
      <c r="O41" s="18"/>
      <c r="P41" s="9"/>
      <c r="Q41" s="5"/>
      <c r="R41" s="18"/>
      <c r="S41" s="9"/>
      <c r="T41" s="5"/>
      <c r="U41" s="18"/>
      <c r="V41" s="9"/>
      <c r="W41" s="5"/>
      <c r="X41" s="18"/>
      <c r="Y41" s="9"/>
      <c r="Z41" s="5"/>
      <c r="AA41" s="18"/>
      <c r="AB41" s="9"/>
      <c r="AC41" s="5"/>
      <c r="AD41" s="18"/>
      <c r="AE41" s="9"/>
      <c r="AF41" s="5"/>
      <c r="AG41" s="18"/>
      <c r="AH41" s="9"/>
      <c r="AI41" s="5"/>
      <c r="AJ41" s="18"/>
      <c r="AK41" s="9"/>
      <c r="AL41" s="5"/>
      <c r="AM41" s="18"/>
      <c r="AN41" s="9"/>
      <c r="AO41" s="5"/>
      <c r="AP41" s="18"/>
      <c r="AQ41" s="9"/>
      <c r="AR41" s="5"/>
      <c r="AS41" s="18"/>
      <c r="AT41" s="9"/>
      <c r="AU41" s="5"/>
      <c r="AV41" s="18"/>
      <c r="AW41" s="9"/>
      <c r="AX41" s="5"/>
      <c r="AY41" s="18"/>
      <c r="AZ41" s="9"/>
      <c r="BA41" s="5"/>
      <c r="BB41" s="18"/>
      <c r="BC41" s="9"/>
      <c r="BD41" s="5"/>
      <c r="BE41" s="18"/>
      <c r="BF41" s="9"/>
      <c r="BG41" s="5"/>
      <c r="BH41" s="18"/>
      <c r="BI41" s="9"/>
      <c r="BJ41" s="5"/>
      <c r="BK41" s="18"/>
      <c r="BL41" s="9"/>
      <c r="BM41" s="5"/>
      <c r="BN41" s="18"/>
      <c r="BO41" s="9"/>
      <c r="BP41" s="5"/>
      <c r="BQ41" s="18"/>
      <c r="BR41" s="9"/>
      <c r="BS41" s="5"/>
      <c r="BT41" s="18"/>
      <c r="BU41" s="9"/>
      <c r="BV41" s="5"/>
      <c r="BW41" s="18"/>
      <c r="BX41" s="9"/>
      <c r="BY41" s="5"/>
      <c r="BZ41" s="18"/>
      <c r="CA41" s="9"/>
      <c r="CB41" s="5"/>
      <c r="CC41" s="18"/>
      <c r="CD41" s="9"/>
      <c r="CE41" s="5"/>
      <c r="CF41" s="18"/>
      <c r="CG41" s="9"/>
      <c r="CH41" s="5"/>
      <c r="CI41" s="18"/>
      <c r="CJ41" s="9"/>
      <c r="CK41" s="5"/>
      <c r="CL41" s="18"/>
      <c r="CM41" s="9"/>
      <c r="CN41" s="5"/>
      <c r="CO41" s="18"/>
      <c r="CP41" s="9"/>
      <c r="CQ41" s="5"/>
      <c r="CR41" s="18"/>
      <c r="CS41" s="9"/>
      <c r="CT41" s="5"/>
      <c r="CU41" s="18"/>
      <c r="CV41" s="9"/>
      <c r="CW41" s="5"/>
      <c r="CX41" s="18"/>
      <c r="CY41" s="9"/>
      <c r="CZ41" s="5"/>
      <c r="DA41" s="18"/>
      <c r="DB41" s="9"/>
      <c r="DC41" s="5"/>
      <c r="DD41" s="18"/>
      <c r="DE41" s="9"/>
      <c r="DF41" s="5"/>
      <c r="DG41" s="18"/>
      <c r="DH41" s="9"/>
      <c r="DI41" s="5"/>
      <c r="DJ41" s="18"/>
      <c r="DK41" s="9"/>
      <c r="DL41" s="5"/>
      <c r="DM41" s="18"/>
      <c r="DN41" s="9"/>
      <c r="DO41" s="5"/>
      <c r="DP41" s="18"/>
      <c r="DQ41" s="9"/>
      <c r="DR41" s="5"/>
      <c r="DS41" s="18"/>
      <c r="DT41" s="9"/>
      <c r="DU41" s="5"/>
      <c r="DV41" s="18"/>
      <c r="DW41" s="9"/>
      <c r="DX41" s="5"/>
      <c r="DY41" s="18"/>
      <c r="DZ41" s="9"/>
      <c r="EA41" s="5"/>
      <c r="EB41" s="18"/>
      <c r="EC41" s="9"/>
      <c r="ED41" s="5"/>
      <c r="EE41" s="18"/>
      <c r="EF41" s="9"/>
      <c r="EG41" s="5"/>
      <c r="EH41" s="18"/>
      <c r="EI41" s="9"/>
      <c r="EJ41" s="5"/>
      <c r="EK41" s="18"/>
      <c r="EL41" s="9"/>
      <c r="EM41" s="5"/>
      <c r="EN41" s="18"/>
      <c r="EO41" s="9"/>
      <c r="EP41" s="5"/>
      <c r="EQ41" s="18"/>
      <c r="ER41" s="9"/>
      <c r="ES41" s="5"/>
      <c r="ET41" s="18"/>
      <c r="EU41" s="9"/>
      <c r="EV41" s="5"/>
      <c r="EW41" s="18"/>
      <c r="EX41" s="9"/>
      <c r="EY41" s="5"/>
      <c r="EZ41" s="18"/>
      <c r="FA41" s="9"/>
      <c r="FB41" s="5"/>
      <c r="FC41" s="18"/>
      <c r="FD41" s="9"/>
      <c r="FE41" s="5"/>
      <c r="FF41" s="18"/>
      <c r="FG41" s="9"/>
      <c r="FH41" s="5"/>
      <c r="FI41" s="18"/>
      <c r="FJ41" s="9"/>
      <c r="FK41" s="5"/>
      <c r="FL41" s="18"/>
      <c r="FM41" s="9"/>
      <c r="FN41" s="5"/>
      <c r="FO41" s="18"/>
      <c r="FP41" s="9"/>
      <c r="FQ41" s="5"/>
      <c r="FR41" s="18"/>
      <c r="FS41" s="9"/>
      <c r="FT41" s="5"/>
      <c r="FU41" s="18"/>
      <c r="FV41" s="9"/>
      <c r="FW41" s="5"/>
      <c r="FX41" s="18"/>
      <c r="FY41" s="9"/>
      <c r="FZ41" s="5"/>
      <c r="GA41" s="18"/>
      <c r="GB41" s="9"/>
      <c r="GC41" s="5"/>
      <c r="GD41" s="18"/>
      <c r="GE41" s="9"/>
      <c r="GF41" s="5"/>
      <c r="GG41" s="18"/>
      <c r="GH41" s="9"/>
      <c r="GI41" s="5"/>
      <c r="GJ41" s="18"/>
      <c r="GK41" s="9"/>
      <c r="GL41" s="5"/>
      <c r="GM41" s="18"/>
      <c r="GN41" s="9"/>
      <c r="GO41" s="5"/>
      <c r="GP41" s="18"/>
      <c r="GQ41" s="9"/>
      <c r="GR41" s="5"/>
      <c r="GS41" s="18"/>
      <c r="GT41" s="9"/>
      <c r="GU41" s="5"/>
      <c r="GV41" s="18"/>
      <c r="GW41" s="9"/>
      <c r="GX41" s="5"/>
      <c r="GY41" s="18"/>
      <c r="GZ41" s="9"/>
      <c r="HA41" s="5"/>
      <c r="HB41" s="18"/>
      <c r="HC41" s="9"/>
      <c r="HD41" s="5"/>
      <c r="HE41" s="18"/>
      <c r="HF41" s="9"/>
      <c r="HG41" s="5"/>
      <c r="HH41" s="18"/>
      <c r="HI41" s="9"/>
      <c r="HJ41" s="5"/>
      <c r="HK41" s="18"/>
      <c r="HL41" s="9"/>
      <c r="HM41" s="5"/>
      <c r="HN41" s="18"/>
      <c r="HO41" s="9"/>
      <c r="HP41" s="5"/>
      <c r="HQ41" s="18"/>
    </row>
    <row r="42" spans="1:225" x14ac:dyDescent="0.3">
      <c r="A42" s="17"/>
      <c r="B42" s="465"/>
      <c r="C42" s="466"/>
      <c r="D42" s="467"/>
      <c r="E42" s="5"/>
      <c r="F42" s="5"/>
      <c r="G42" s="5"/>
      <c r="H42" s="4"/>
      <c r="I42" s="70"/>
      <c r="J42" s="3"/>
      <c r="K42" s="5"/>
      <c r="L42" s="16"/>
      <c r="M42" s="9"/>
      <c r="N42" s="5"/>
      <c r="O42" s="18"/>
      <c r="P42" s="9"/>
      <c r="Q42" s="5"/>
      <c r="R42" s="18"/>
      <c r="S42" s="9"/>
      <c r="T42" s="5"/>
      <c r="U42" s="18"/>
      <c r="V42" s="9"/>
      <c r="W42" s="5"/>
      <c r="X42" s="18"/>
      <c r="Y42" s="9"/>
      <c r="Z42" s="5"/>
      <c r="AA42" s="18"/>
      <c r="AB42" s="9"/>
      <c r="AC42" s="5"/>
      <c r="AD42" s="18"/>
      <c r="AE42" s="9"/>
      <c r="AF42" s="5"/>
      <c r="AG42" s="18"/>
      <c r="AH42" s="9"/>
      <c r="AI42" s="5"/>
      <c r="AJ42" s="18"/>
      <c r="AK42" s="9"/>
      <c r="AL42" s="5"/>
      <c r="AM42" s="18"/>
      <c r="AN42" s="9"/>
      <c r="AO42" s="5"/>
      <c r="AP42" s="18"/>
      <c r="AQ42" s="9"/>
      <c r="AR42" s="5"/>
      <c r="AS42" s="18"/>
      <c r="AT42" s="9"/>
      <c r="AU42" s="5"/>
      <c r="AV42" s="18"/>
      <c r="AW42" s="9"/>
      <c r="AX42" s="5"/>
      <c r="AY42" s="18"/>
      <c r="AZ42" s="9"/>
      <c r="BA42" s="5"/>
      <c r="BB42" s="18"/>
      <c r="BC42" s="9"/>
      <c r="BD42" s="5"/>
      <c r="BE42" s="18"/>
      <c r="BF42" s="9"/>
      <c r="BG42" s="5"/>
      <c r="BH42" s="18"/>
      <c r="BI42" s="9"/>
      <c r="BJ42" s="5"/>
      <c r="BK42" s="18"/>
      <c r="BL42" s="9"/>
      <c r="BM42" s="5"/>
      <c r="BN42" s="18"/>
      <c r="BO42" s="9"/>
      <c r="BP42" s="5"/>
      <c r="BQ42" s="18"/>
      <c r="BR42" s="9"/>
      <c r="BS42" s="5"/>
      <c r="BT42" s="18"/>
      <c r="BU42" s="9"/>
      <c r="BV42" s="5"/>
      <c r="BW42" s="18"/>
      <c r="BX42" s="9"/>
      <c r="BY42" s="5"/>
      <c r="BZ42" s="18"/>
      <c r="CA42" s="9"/>
      <c r="CB42" s="5"/>
      <c r="CC42" s="18"/>
      <c r="CD42" s="9"/>
      <c r="CE42" s="5"/>
      <c r="CF42" s="18"/>
      <c r="CG42" s="9"/>
      <c r="CH42" s="5"/>
      <c r="CI42" s="18"/>
      <c r="CJ42" s="9"/>
      <c r="CK42" s="5"/>
      <c r="CL42" s="18"/>
      <c r="CM42" s="9"/>
      <c r="CN42" s="5"/>
      <c r="CO42" s="18"/>
      <c r="CP42" s="9"/>
      <c r="CQ42" s="5"/>
      <c r="CR42" s="18"/>
      <c r="CS42" s="9"/>
      <c r="CT42" s="5"/>
      <c r="CU42" s="18"/>
      <c r="CV42" s="9"/>
      <c r="CW42" s="5"/>
      <c r="CX42" s="18"/>
      <c r="CY42" s="9"/>
      <c r="CZ42" s="5"/>
      <c r="DA42" s="18"/>
      <c r="DB42" s="9"/>
      <c r="DC42" s="5"/>
      <c r="DD42" s="18"/>
      <c r="DE42" s="9"/>
      <c r="DF42" s="5"/>
      <c r="DG42" s="18"/>
      <c r="DH42" s="9"/>
      <c r="DI42" s="5"/>
      <c r="DJ42" s="18"/>
      <c r="DK42" s="9"/>
      <c r="DL42" s="5"/>
      <c r="DM42" s="18"/>
      <c r="DN42" s="9"/>
      <c r="DO42" s="5"/>
      <c r="DP42" s="18"/>
      <c r="DQ42" s="9"/>
      <c r="DR42" s="5"/>
      <c r="DS42" s="18"/>
      <c r="DT42" s="9"/>
      <c r="DU42" s="5"/>
      <c r="DV42" s="18"/>
      <c r="DW42" s="9"/>
      <c r="DX42" s="5"/>
      <c r="DY42" s="18"/>
      <c r="DZ42" s="9"/>
      <c r="EA42" s="5"/>
      <c r="EB42" s="18"/>
      <c r="EC42" s="9"/>
      <c r="ED42" s="5"/>
      <c r="EE42" s="18"/>
      <c r="EF42" s="9"/>
      <c r="EG42" s="5"/>
      <c r="EH42" s="18"/>
      <c r="EI42" s="9"/>
      <c r="EJ42" s="5"/>
      <c r="EK42" s="18"/>
      <c r="EL42" s="9"/>
      <c r="EM42" s="5"/>
      <c r="EN42" s="18"/>
      <c r="EO42" s="9"/>
      <c r="EP42" s="5"/>
      <c r="EQ42" s="18"/>
      <c r="ER42" s="9"/>
      <c r="ES42" s="5"/>
      <c r="ET42" s="18"/>
      <c r="EU42" s="9"/>
      <c r="EV42" s="5"/>
      <c r="EW42" s="18"/>
      <c r="EX42" s="9"/>
      <c r="EY42" s="5"/>
      <c r="EZ42" s="18"/>
      <c r="FA42" s="9"/>
      <c r="FB42" s="5"/>
      <c r="FC42" s="18"/>
      <c r="FD42" s="9"/>
      <c r="FE42" s="5"/>
      <c r="FF42" s="18"/>
      <c r="FG42" s="9"/>
      <c r="FH42" s="5"/>
      <c r="FI42" s="18"/>
      <c r="FJ42" s="9"/>
      <c r="FK42" s="5"/>
      <c r="FL42" s="18"/>
      <c r="FM42" s="9"/>
      <c r="FN42" s="5"/>
      <c r="FO42" s="18"/>
      <c r="FP42" s="9"/>
      <c r="FQ42" s="5"/>
      <c r="FR42" s="18"/>
      <c r="FS42" s="9"/>
      <c r="FT42" s="5"/>
      <c r="FU42" s="18"/>
      <c r="FV42" s="9"/>
      <c r="FW42" s="5"/>
      <c r="FX42" s="18"/>
      <c r="FY42" s="9"/>
      <c r="FZ42" s="5"/>
      <c r="GA42" s="18"/>
      <c r="GB42" s="9"/>
      <c r="GC42" s="5"/>
      <c r="GD42" s="18"/>
      <c r="GE42" s="9"/>
      <c r="GF42" s="5"/>
      <c r="GG42" s="18"/>
      <c r="GH42" s="9"/>
      <c r="GI42" s="5"/>
      <c r="GJ42" s="18"/>
      <c r="GK42" s="9"/>
      <c r="GL42" s="5"/>
      <c r="GM42" s="18"/>
      <c r="GN42" s="9"/>
      <c r="GO42" s="5"/>
      <c r="GP42" s="18"/>
      <c r="GQ42" s="9"/>
      <c r="GR42" s="5"/>
      <c r="GS42" s="18"/>
      <c r="GT42" s="9"/>
      <c r="GU42" s="5"/>
      <c r="GV42" s="18"/>
      <c r="GW42" s="9"/>
      <c r="GX42" s="5"/>
      <c r="GY42" s="18"/>
      <c r="GZ42" s="9"/>
      <c r="HA42" s="5"/>
      <c r="HB42" s="18"/>
      <c r="HC42" s="9"/>
      <c r="HD42" s="5"/>
      <c r="HE42" s="18"/>
      <c r="HF42" s="9"/>
      <c r="HG42" s="5"/>
      <c r="HH42" s="18"/>
      <c r="HI42" s="9"/>
      <c r="HJ42" s="5"/>
      <c r="HK42" s="18"/>
      <c r="HL42" s="9"/>
      <c r="HM42" s="5"/>
      <c r="HN42" s="18"/>
      <c r="HO42" s="9"/>
      <c r="HP42" s="5"/>
      <c r="HQ42" s="18"/>
    </row>
    <row r="43" spans="1:225" x14ac:dyDescent="0.3">
      <c r="A43" s="17"/>
      <c r="B43" s="465"/>
      <c r="C43" s="466"/>
      <c r="D43" s="467"/>
      <c r="E43" s="5"/>
      <c r="F43" s="5"/>
      <c r="G43" s="5"/>
      <c r="H43" s="4"/>
      <c r="I43" s="70"/>
      <c r="J43" s="3"/>
      <c r="K43" s="5"/>
      <c r="L43" s="16"/>
      <c r="M43" s="9"/>
      <c r="N43" s="5"/>
      <c r="O43" s="18"/>
      <c r="P43" s="9"/>
      <c r="Q43" s="5"/>
      <c r="R43" s="18"/>
      <c r="S43" s="9"/>
      <c r="T43" s="5"/>
      <c r="U43" s="18"/>
      <c r="V43" s="9"/>
      <c r="W43" s="5"/>
      <c r="X43" s="18"/>
      <c r="Y43" s="9"/>
      <c r="Z43" s="5"/>
      <c r="AA43" s="18"/>
      <c r="AB43" s="9"/>
      <c r="AC43" s="5"/>
      <c r="AD43" s="18"/>
      <c r="AE43" s="9"/>
      <c r="AF43" s="5"/>
      <c r="AG43" s="18"/>
      <c r="AH43" s="9"/>
      <c r="AI43" s="5"/>
      <c r="AJ43" s="18"/>
      <c r="AK43" s="9"/>
      <c r="AL43" s="5"/>
      <c r="AM43" s="18"/>
      <c r="AN43" s="9"/>
      <c r="AO43" s="5"/>
      <c r="AP43" s="18"/>
      <c r="AQ43" s="9"/>
      <c r="AR43" s="5"/>
      <c r="AS43" s="18"/>
      <c r="AT43" s="9"/>
      <c r="AU43" s="5"/>
      <c r="AV43" s="18"/>
      <c r="AW43" s="9"/>
      <c r="AX43" s="5"/>
      <c r="AY43" s="18"/>
      <c r="AZ43" s="9"/>
      <c r="BA43" s="5"/>
      <c r="BB43" s="18"/>
      <c r="BC43" s="9"/>
      <c r="BD43" s="5"/>
      <c r="BE43" s="18"/>
      <c r="BF43" s="9"/>
      <c r="BG43" s="5"/>
      <c r="BH43" s="18"/>
      <c r="BI43" s="9"/>
      <c r="BJ43" s="5"/>
      <c r="BK43" s="18"/>
      <c r="BL43" s="9"/>
      <c r="BM43" s="5"/>
      <c r="BN43" s="18"/>
      <c r="BO43" s="9"/>
      <c r="BP43" s="5"/>
      <c r="BQ43" s="18"/>
      <c r="BR43" s="9"/>
      <c r="BS43" s="5"/>
      <c r="BT43" s="18"/>
      <c r="BU43" s="9"/>
      <c r="BV43" s="5"/>
      <c r="BW43" s="18"/>
      <c r="BX43" s="9"/>
      <c r="BY43" s="5"/>
      <c r="BZ43" s="18"/>
      <c r="CA43" s="9"/>
      <c r="CB43" s="5"/>
      <c r="CC43" s="18"/>
      <c r="CD43" s="9"/>
      <c r="CE43" s="5"/>
      <c r="CF43" s="18"/>
      <c r="CG43" s="9"/>
      <c r="CH43" s="5"/>
      <c r="CI43" s="18"/>
      <c r="CJ43" s="9"/>
      <c r="CK43" s="5"/>
      <c r="CL43" s="18"/>
      <c r="CM43" s="9"/>
      <c r="CN43" s="5"/>
      <c r="CO43" s="18"/>
      <c r="CP43" s="9"/>
      <c r="CQ43" s="5"/>
      <c r="CR43" s="18"/>
      <c r="CS43" s="9"/>
      <c r="CT43" s="5"/>
      <c r="CU43" s="18"/>
      <c r="CV43" s="9"/>
      <c r="CW43" s="5"/>
      <c r="CX43" s="18"/>
      <c r="CY43" s="9"/>
      <c r="CZ43" s="5"/>
      <c r="DA43" s="18"/>
      <c r="DB43" s="9"/>
      <c r="DC43" s="5"/>
      <c r="DD43" s="18"/>
      <c r="DE43" s="9"/>
      <c r="DF43" s="5"/>
      <c r="DG43" s="18"/>
      <c r="DH43" s="9"/>
      <c r="DI43" s="5"/>
      <c r="DJ43" s="18"/>
      <c r="DK43" s="9"/>
      <c r="DL43" s="5"/>
      <c r="DM43" s="18"/>
      <c r="DN43" s="9"/>
      <c r="DO43" s="5"/>
      <c r="DP43" s="18"/>
      <c r="DQ43" s="9"/>
      <c r="DR43" s="5"/>
      <c r="DS43" s="18"/>
      <c r="DT43" s="9"/>
      <c r="DU43" s="5"/>
      <c r="DV43" s="18"/>
      <c r="DW43" s="9"/>
      <c r="DX43" s="5"/>
      <c r="DY43" s="18"/>
      <c r="DZ43" s="9"/>
      <c r="EA43" s="5"/>
      <c r="EB43" s="18"/>
      <c r="EC43" s="9"/>
      <c r="ED43" s="5"/>
      <c r="EE43" s="18"/>
      <c r="EF43" s="9"/>
      <c r="EG43" s="5"/>
      <c r="EH43" s="18"/>
      <c r="EI43" s="9"/>
      <c r="EJ43" s="5"/>
      <c r="EK43" s="18"/>
      <c r="EL43" s="9"/>
      <c r="EM43" s="5"/>
      <c r="EN43" s="18"/>
      <c r="EO43" s="9"/>
      <c r="EP43" s="5"/>
      <c r="EQ43" s="18"/>
      <c r="ER43" s="9"/>
      <c r="ES43" s="5"/>
      <c r="ET43" s="18"/>
      <c r="EU43" s="9"/>
      <c r="EV43" s="5"/>
      <c r="EW43" s="18"/>
      <c r="EX43" s="9"/>
      <c r="EY43" s="5"/>
      <c r="EZ43" s="18"/>
      <c r="FA43" s="9"/>
      <c r="FB43" s="5"/>
      <c r="FC43" s="18"/>
      <c r="FD43" s="9"/>
      <c r="FE43" s="5"/>
      <c r="FF43" s="18"/>
      <c r="FG43" s="9"/>
      <c r="FH43" s="5"/>
      <c r="FI43" s="18"/>
      <c r="FJ43" s="9"/>
      <c r="FK43" s="5"/>
      <c r="FL43" s="18"/>
      <c r="FM43" s="9"/>
      <c r="FN43" s="5"/>
      <c r="FO43" s="18"/>
      <c r="FP43" s="9"/>
      <c r="FQ43" s="5"/>
      <c r="FR43" s="18"/>
      <c r="FS43" s="9"/>
      <c r="FT43" s="5"/>
      <c r="FU43" s="18"/>
      <c r="FV43" s="9"/>
      <c r="FW43" s="5"/>
      <c r="FX43" s="18"/>
      <c r="FY43" s="9"/>
      <c r="FZ43" s="5"/>
      <c r="GA43" s="18"/>
      <c r="GB43" s="9"/>
      <c r="GC43" s="5"/>
      <c r="GD43" s="18"/>
      <c r="GE43" s="9"/>
      <c r="GF43" s="5"/>
      <c r="GG43" s="18"/>
      <c r="GH43" s="9"/>
      <c r="GI43" s="5"/>
      <c r="GJ43" s="18"/>
      <c r="GK43" s="9"/>
      <c r="GL43" s="5"/>
      <c r="GM43" s="18"/>
      <c r="GN43" s="9"/>
      <c r="GO43" s="5"/>
      <c r="GP43" s="18"/>
      <c r="GQ43" s="9"/>
      <c r="GR43" s="5"/>
      <c r="GS43" s="18"/>
      <c r="GT43" s="9"/>
      <c r="GU43" s="5"/>
      <c r="GV43" s="18"/>
      <c r="GW43" s="9"/>
      <c r="GX43" s="5"/>
      <c r="GY43" s="18"/>
      <c r="GZ43" s="9"/>
      <c r="HA43" s="5"/>
      <c r="HB43" s="18"/>
      <c r="HC43" s="9"/>
      <c r="HD43" s="5"/>
      <c r="HE43" s="18"/>
      <c r="HF43" s="9"/>
      <c r="HG43" s="5"/>
      <c r="HH43" s="18"/>
      <c r="HI43" s="9"/>
      <c r="HJ43" s="5"/>
      <c r="HK43" s="18"/>
      <c r="HL43" s="9"/>
      <c r="HM43" s="5"/>
      <c r="HN43" s="18"/>
      <c r="HO43" s="9"/>
      <c r="HP43" s="5"/>
      <c r="HQ43" s="18"/>
    </row>
    <row r="44" spans="1:225" x14ac:dyDescent="0.3">
      <c r="A44" s="17"/>
      <c r="B44" s="465"/>
      <c r="C44" s="466"/>
      <c r="D44" s="467"/>
      <c r="E44" s="5"/>
      <c r="F44" s="5"/>
      <c r="G44" s="5"/>
      <c r="H44" s="4"/>
      <c r="I44" s="70"/>
      <c r="J44" s="3"/>
      <c r="K44" s="5"/>
      <c r="L44" s="16"/>
      <c r="M44" s="9"/>
      <c r="N44" s="5"/>
      <c r="O44" s="18"/>
      <c r="P44" s="9"/>
      <c r="Q44" s="5"/>
      <c r="R44" s="18"/>
      <c r="S44" s="9"/>
      <c r="T44" s="5"/>
      <c r="U44" s="18"/>
      <c r="V44" s="9"/>
      <c r="W44" s="5"/>
      <c r="X44" s="18"/>
      <c r="Y44" s="9"/>
      <c r="Z44" s="5"/>
      <c r="AA44" s="18"/>
      <c r="AB44" s="9"/>
      <c r="AC44" s="5"/>
      <c r="AD44" s="18"/>
      <c r="AE44" s="9"/>
      <c r="AF44" s="5"/>
      <c r="AG44" s="18"/>
      <c r="AH44" s="9"/>
      <c r="AI44" s="5"/>
      <c r="AJ44" s="18"/>
      <c r="AK44" s="9"/>
      <c r="AL44" s="5"/>
      <c r="AM44" s="18"/>
      <c r="AN44" s="9"/>
      <c r="AO44" s="5"/>
      <c r="AP44" s="18"/>
      <c r="AQ44" s="9"/>
      <c r="AR44" s="5"/>
      <c r="AS44" s="18"/>
      <c r="AT44" s="9"/>
      <c r="AU44" s="5"/>
      <c r="AV44" s="18"/>
      <c r="AW44" s="9"/>
      <c r="AX44" s="5"/>
      <c r="AY44" s="18"/>
      <c r="AZ44" s="9"/>
      <c r="BA44" s="5"/>
      <c r="BB44" s="18"/>
      <c r="BC44" s="9"/>
      <c r="BD44" s="5"/>
      <c r="BE44" s="18"/>
      <c r="BF44" s="9"/>
      <c r="BG44" s="5"/>
      <c r="BH44" s="18"/>
      <c r="BI44" s="9"/>
      <c r="BJ44" s="5"/>
      <c r="BK44" s="18"/>
      <c r="BL44" s="9"/>
      <c r="BM44" s="5"/>
      <c r="BN44" s="18"/>
      <c r="BO44" s="9"/>
      <c r="BP44" s="5"/>
      <c r="BQ44" s="18"/>
      <c r="BR44" s="9"/>
      <c r="BS44" s="5"/>
      <c r="BT44" s="18"/>
      <c r="BU44" s="9"/>
      <c r="BV44" s="5"/>
      <c r="BW44" s="18"/>
      <c r="BX44" s="9"/>
      <c r="BY44" s="5"/>
      <c r="BZ44" s="18"/>
      <c r="CA44" s="9"/>
      <c r="CB44" s="5"/>
      <c r="CC44" s="18"/>
      <c r="CD44" s="9"/>
      <c r="CE44" s="5"/>
      <c r="CF44" s="18"/>
      <c r="CG44" s="9"/>
      <c r="CH44" s="5"/>
      <c r="CI44" s="18"/>
      <c r="CJ44" s="9"/>
      <c r="CK44" s="5"/>
      <c r="CL44" s="18"/>
      <c r="CM44" s="9"/>
      <c r="CN44" s="5"/>
      <c r="CO44" s="18"/>
      <c r="CP44" s="9"/>
      <c r="CQ44" s="5"/>
      <c r="CR44" s="18"/>
      <c r="CS44" s="9"/>
      <c r="CT44" s="5"/>
      <c r="CU44" s="18"/>
      <c r="CV44" s="9"/>
      <c r="CW44" s="5"/>
      <c r="CX44" s="18"/>
      <c r="CY44" s="9"/>
      <c r="CZ44" s="5"/>
      <c r="DA44" s="18"/>
      <c r="DB44" s="9"/>
      <c r="DC44" s="5"/>
      <c r="DD44" s="18"/>
      <c r="DE44" s="9"/>
      <c r="DF44" s="5"/>
      <c r="DG44" s="18"/>
      <c r="DH44" s="9"/>
      <c r="DI44" s="5"/>
      <c r="DJ44" s="18"/>
      <c r="DK44" s="9"/>
      <c r="DL44" s="5"/>
      <c r="DM44" s="18"/>
      <c r="DN44" s="9"/>
      <c r="DO44" s="5"/>
      <c r="DP44" s="18"/>
      <c r="DQ44" s="9"/>
      <c r="DR44" s="5"/>
      <c r="DS44" s="18"/>
      <c r="DT44" s="9"/>
      <c r="DU44" s="5"/>
      <c r="DV44" s="18"/>
      <c r="DW44" s="9"/>
      <c r="DX44" s="5"/>
      <c r="DY44" s="18"/>
      <c r="DZ44" s="9"/>
      <c r="EA44" s="5"/>
      <c r="EB44" s="18"/>
      <c r="EC44" s="9"/>
      <c r="ED44" s="5"/>
      <c r="EE44" s="18"/>
      <c r="EF44" s="9"/>
      <c r="EG44" s="5"/>
      <c r="EH44" s="18"/>
      <c r="EI44" s="9"/>
      <c r="EJ44" s="5"/>
      <c r="EK44" s="18"/>
      <c r="EL44" s="9"/>
      <c r="EM44" s="5"/>
      <c r="EN44" s="18"/>
      <c r="EO44" s="9"/>
      <c r="EP44" s="5"/>
      <c r="EQ44" s="18"/>
      <c r="ER44" s="9"/>
      <c r="ES44" s="5"/>
      <c r="ET44" s="18"/>
      <c r="EU44" s="9"/>
      <c r="EV44" s="5"/>
      <c r="EW44" s="18"/>
      <c r="EX44" s="9"/>
      <c r="EY44" s="5"/>
      <c r="EZ44" s="18"/>
      <c r="FA44" s="9"/>
      <c r="FB44" s="5"/>
      <c r="FC44" s="18"/>
      <c r="FD44" s="9"/>
      <c r="FE44" s="5"/>
      <c r="FF44" s="18"/>
      <c r="FG44" s="9"/>
      <c r="FH44" s="5"/>
      <c r="FI44" s="18"/>
      <c r="FJ44" s="9"/>
      <c r="FK44" s="5"/>
      <c r="FL44" s="18"/>
      <c r="FM44" s="9"/>
      <c r="FN44" s="5"/>
      <c r="FO44" s="18"/>
      <c r="FP44" s="9"/>
      <c r="FQ44" s="5"/>
      <c r="FR44" s="18"/>
      <c r="FS44" s="9"/>
      <c r="FT44" s="5"/>
      <c r="FU44" s="18"/>
      <c r="FV44" s="9"/>
      <c r="FW44" s="5"/>
      <c r="FX44" s="18"/>
      <c r="FY44" s="9"/>
      <c r="FZ44" s="5"/>
      <c r="GA44" s="18"/>
      <c r="GB44" s="9"/>
      <c r="GC44" s="5"/>
      <c r="GD44" s="18"/>
      <c r="GE44" s="9"/>
      <c r="GF44" s="5"/>
      <c r="GG44" s="18"/>
      <c r="GH44" s="9"/>
      <c r="GI44" s="5"/>
      <c r="GJ44" s="18"/>
      <c r="GK44" s="9"/>
      <c r="GL44" s="5"/>
      <c r="GM44" s="18"/>
      <c r="GN44" s="9"/>
      <c r="GO44" s="5"/>
      <c r="GP44" s="18"/>
      <c r="GQ44" s="9"/>
      <c r="GR44" s="5"/>
      <c r="GS44" s="18"/>
      <c r="GT44" s="9"/>
      <c r="GU44" s="5"/>
      <c r="GV44" s="18"/>
      <c r="GW44" s="9"/>
      <c r="GX44" s="5"/>
      <c r="GY44" s="18"/>
      <c r="GZ44" s="9"/>
      <c r="HA44" s="5"/>
      <c r="HB44" s="18"/>
      <c r="HC44" s="9"/>
      <c r="HD44" s="5"/>
      <c r="HE44" s="18"/>
      <c r="HF44" s="9"/>
      <c r="HG44" s="5"/>
      <c r="HH44" s="18"/>
      <c r="HI44" s="9"/>
      <c r="HJ44" s="5"/>
      <c r="HK44" s="18"/>
      <c r="HL44" s="9"/>
      <c r="HM44" s="5"/>
      <c r="HN44" s="18"/>
      <c r="HO44" s="9"/>
      <c r="HP44" s="5"/>
      <c r="HQ44" s="18"/>
    </row>
    <row r="45" spans="1:225" x14ac:dyDescent="0.3">
      <c r="A45" s="17"/>
      <c r="B45" s="465"/>
      <c r="C45" s="466"/>
      <c r="D45" s="467"/>
      <c r="E45" s="5"/>
      <c r="F45" s="5"/>
      <c r="G45" s="5"/>
      <c r="H45" s="4"/>
      <c r="I45" s="70"/>
      <c r="J45" s="3"/>
      <c r="K45" s="5"/>
      <c r="L45" s="16"/>
      <c r="M45" s="9"/>
      <c r="N45" s="5"/>
      <c r="O45" s="18"/>
      <c r="P45" s="9"/>
      <c r="Q45" s="5"/>
      <c r="R45" s="18"/>
      <c r="S45" s="9"/>
      <c r="T45" s="5"/>
      <c r="U45" s="18"/>
      <c r="V45" s="9"/>
      <c r="W45" s="5"/>
      <c r="X45" s="18"/>
      <c r="Y45" s="9"/>
      <c r="Z45" s="5"/>
      <c r="AA45" s="18"/>
      <c r="AB45" s="9"/>
      <c r="AC45" s="5"/>
      <c r="AD45" s="18"/>
      <c r="AE45" s="9"/>
      <c r="AF45" s="5"/>
      <c r="AG45" s="18"/>
      <c r="AH45" s="9"/>
      <c r="AI45" s="5"/>
      <c r="AJ45" s="18"/>
      <c r="AK45" s="9"/>
      <c r="AL45" s="5"/>
      <c r="AM45" s="18"/>
      <c r="AN45" s="9"/>
      <c r="AO45" s="5"/>
      <c r="AP45" s="18"/>
      <c r="AQ45" s="9"/>
      <c r="AR45" s="5"/>
      <c r="AS45" s="18"/>
      <c r="AT45" s="9"/>
      <c r="AU45" s="5"/>
      <c r="AV45" s="18"/>
      <c r="AW45" s="9"/>
      <c r="AX45" s="5"/>
      <c r="AY45" s="18"/>
      <c r="AZ45" s="9"/>
      <c r="BA45" s="5"/>
      <c r="BB45" s="18"/>
      <c r="BC45" s="9"/>
      <c r="BD45" s="5"/>
      <c r="BE45" s="18"/>
      <c r="BF45" s="9"/>
      <c r="BG45" s="5"/>
      <c r="BH45" s="18"/>
      <c r="BI45" s="9"/>
      <c r="BJ45" s="5"/>
      <c r="BK45" s="18"/>
      <c r="BL45" s="9"/>
      <c r="BM45" s="5"/>
      <c r="BN45" s="18"/>
      <c r="BO45" s="9"/>
      <c r="BP45" s="5"/>
      <c r="BQ45" s="18"/>
      <c r="BR45" s="9"/>
      <c r="BS45" s="5"/>
      <c r="BT45" s="18"/>
      <c r="BU45" s="9"/>
      <c r="BV45" s="5"/>
      <c r="BW45" s="18"/>
      <c r="BX45" s="9"/>
      <c r="BY45" s="5"/>
      <c r="BZ45" s="18"/>
      <c r="CA45" s="9"/>
      <c r="CB45" s="5"/>
      <c r="CC45" s="18"/>
      <c r="CD45" s="9"/>
      <c r="CE45" s="5"/>
      <c r="CF45" s="18"/>
      <c r="CG45" s="9"/>
      <c r="CH45" s="5"/>
      <c r="CI45" s="18"/>
      <c r="CJ45" s="9"/>
      <c r="CK45" s="5"/>
      <c r="CL45" s="18"/>
      <c r="CM45" s="9"/>
      <c r="CN45" s="5"/>
      <c r="CO45" s="18"/>
      <c r="CP45" s="9"/>
      <c r="CQ45" s="5"/>
      <c r="CR45" s="18"/>
      <c r="CS45" s="9"/>
      <c r="CT45" s="5"/>
      <c r="CU45" s="18"/>
      <c r="CV45" s="9"/>
      <c r="CW45" s="5"/>
      <c r="CX45" s="18"/>
      <c r="CY45" s="9"/>
      <c r="CZ45" s="5"/>
      <c r="DA45" s="18"/>
      <c r="DB45" s="9"/>
      <c r="DC45" s="5"/>
      <c r="DD45" s="18"/>
      <c r="DE45" s="9"/>
      <c r="DF45" s="5"/>
      <c r="DG45" s="18"/>
      <c r="DH45" s="9"/>
      <c r="DI45" s="5"/>
      <c r="DJ45" s="18"/>
      <c r="DK45" s="9"/>
      <c r="DL45" s="5"/>
      <c r="DM45" s="18"/>
      <c r="DN45" s="9"/>
      <c r="DO45" s="5"/>
      <c r="DP45" s="18"/>
      <c r="DQ45" s="9"/>
      <c r="DR45" s="5"/>
      <c r="DS45" s="18"/>
      <c r="DT45" s="9"/>
      <c r="DU45" s="5"/>
      <c r="DV45" s="18"/>
      <c r="DW45" s="9"/>
      <c r="DX45" s="5"/>
      <c r="DY45" s="18"/>
      <c r="DZ45" s="9"/>
      <c r="EA45" s="5"/>
      <c r="EB45" s="18"/>
      <c r="EC45" s="9"/>
      <c r="ED45" s="5"/>
      <c r="EE45" s="18"/>
      <c r="EF45" s="9"/>
      <c r="EG45" s="5"/>
      <c r="EH45" s="18"/>
      <c r="EI45" s="9"/>
      <c r="EJ45" s="5"/>
      <c r="EK45" s="18"/>
      <c r="EL45" s="9"/>
      <c r="EM45" s="5"/>
      <c r="EN45" s="18"/>
      <c r="EO45" s="9"/>
      <c r="EP45" s="5"/>
      <c r="EQ45" s="18"/>
      <c r="ER45" s="9"/>
      <c r="ES45" s="5"/>
      <c r="ET45" s="18"/>
      <c r="EU45" s="9"/>
      <c r="EV45" s="5"/>
      <c r="EW45" s="18"/>
      <c r="EX45" s="9"/>
      <c r="EY45" s="5"/>
      <c r="EZ45" s="18"/>
      <c r="FA45" s="9"/>
      <c r="FB45" s="5"/>
      <c r="FC45" s="18"/>
      <c r="FD45" s="9"/>
      <c r="FE45" s="5"/>
      <c r="FF45" s="18"/>
      <c r="FG45" s="9"/>
      <c r="FH45" s="5"/>
      <c r="FI45" s="18"/>
      <c r="FJ45" s="9"/>
      <c r="FK45" s="5"/>
      <c r="FL45" s="18"/>
      <c r="FM45" s="9"/>
      <c r="FN45" s="5"/>
      <c r="FO45" s="18"/>
      <c r="FP45" s="9"/>
      <c r="FQ45" s="5"/>
      <c r="FR45" s="18"/>
      <c r="FS45" s="9"/>
      <c r="FT45" s="5"/>
      <c r="FU45" s="18"/>
      <c r="FV45" s="9"/>
      <c r="FW45" s="5"/>
      <c r="FX45" s="18"/>
      <c r="FY45" s="9"/>
      <c r="FZ45" s="5"/>
      <c r="GA45" s="18"/>
      <c r="GB45" s="9"/>
      <c r="GC45" s="5"/>
      <c r="GD45" s="18"/>
      <c r="GE45" s="9"/>
      <c r="GF45" s="5"/>
      <c r="GG45" s="18"/>
      <c r="GH45" s="9"/>
      <c r="GI45" s="5"/>
      <c r="GJ45" s="18"/>
      <c r="GK45" s="9"/>
      <c r="GL45" s="5"/>
      <c r="GM45" s="18"/>
      <c r="GN45" s="9"/>
      <c r="GO45" s="5"/>
      <c r="GP45" s="18"/>
      <c r="GQ45" s="9"/>
      <c r="GR45" s="5"/>
      <c r="GS45" s="18"/>
      <c r="GT45" s="9"/>
      <c r="GU45" s="5"/>
      <c r="GV45" s="18"/>
      <c r="GW45" s="9"/>
      <c r="GX45" s="5"/>
      <c r="GY45" s="18"/>
      <c r="GZ45" s="9"/>
      <c r="HA45" s="5"/>
      <c r="HB45" s="18"/>
      <c r="HC45" s="9"/>
      <c r="HD45" s="5"/>
      <c r="HE45" s="18"/>
      <c r="HF45" s="9"/>
      <c r="HG45" s="5"/>
      <c r="HH45" s="18"/>
      <c r="HI45" s="9"/>
      <c r="HJ45" s="5"/>
      <c r="HK45" s="18"/>
      <c r="HL45" s="9"/>
      <c r="HM45" s="5"/>
      <c r="HN45" s="18"/>
      <c r="HO45" s="9"/>
      <c r="HP45" s="5"/>
      <c r="HQ45" s="18"/>
    </row>
    <row r="46" spans="1:225" ht="15.75" customHeight="1" thickBot="1" x14ac:dyDescent="0.35">
      <c r="A46" s="473" t="s">
        <v>154</v>
      </c>
      <c r="B46" s="474"/>
      <c r="C46" s="474"/>
      <c r="D46" s="474"/>
      <c r="E46" s="474"/>
      <c r="F46" s="474"/>
      <c r="G46" s="474"/>
      <c r="H46" s="142"/>
      <c r="I46" s="351"/>
      <c r="J46" s="343"/>
      <c r="K46" s="343"/>
      <c r="L46" s="357"/>
      <c r="M46" s="20"/>
      <c r="N46" s="11"/>
      <c r="O46" s="12"/>
      <c r="P46" s="20"/>
      <c r="Q46" s="11"/>
      <c r="R46" s="12"/>
      <c r="S46" s="20"/>
      <c r="T46" s="11"/>
      <c r="U46" s="12"/>
      <c r="V46" s="20"/>
      <c r="W46" s="11"/>
      <c r="X46" s="12"/>
      <c r="Y46" s="20"/>
      <c r="Z46" s="11"/>
      <c r="AA46" s="12"/>
      <c r="AB46" s="20"/>
      <c r="AC46" s="11"/>
      <c r="AD46" s="12"/>
      <c r="AE46" s="20"/>
      <c r="AF46" s="11"/>
      <c r="AG46" s="12"/>
      <c r="AH46" s="20"/>
      <c r="AI46" s="11"/>
      <c r="AJ46" s="12"/>
      <c r="AK46" s="20"/>
      <c r="AL46" s="11"/>
      <c r="AM46" s="12"/>
      <c r="AN46" s="20"/>
      <c r="AO46" s="11"/>
      <c r="AP46" s="12"/>
      <c r="AQ46" s="20"/>
      <c r="AR46" s="11"/>
      <c r="AS46" s="12"/>
      <c r="AT46" s="20"/>
      <c r="AU46" s="11"/>
      <c r="AV46" s="12"/>
      <c r="AW46" s="20"/>
      <c r="AX46" s="11"/>
      <c r="AY46" s="12"/>
      <c r="AZ46" s="20"/>
      <c r="BA46" s="11"/>
      <c r="BB46" s="12"/>
      <c r="BC46" s="20"/>
      <c r="BD46" s="11"/>
      <c r="BE46" s="12"/>
      <c r="BF46" s="20"/>
      <c r="BG46" s="11"/>
      <c r="BH46" s="12"/>
      <c r="BI46" s="20"/>
      <c r="BJ46" s="11"/>
      <c r="BK46" s="12"/>
      <c r="BL46" s="20"/>
      <c r="BM46" s="11"/>
      <c r="BN46" s="12"/>
      <c r="BO46" s="20"/>
      <c r="BP46" s="11"/>
      <c r="BQ46" s="12"/>
      <c r="BR46" s="20"/>
      <c r="BS46" s="11"/>
      <c r="BT46" s="12"/>
      <c r="BU46" s="20"/>
      <c r="BV46" s="11"/>
      <c r="BW46" s="12"/>
      <c r="BX46" s="20"/>
      <c r="BY46" s="11"/>
      <c r="BZ46" s="12"/>
      <c r="CA46" s="20"/>
      <c r="CB46" s="11"/>
      <c r="CC46" s="12"/>
      <c r="CD46" s="20"/>
      <c r="CE46" s="11"/>
      <c r="CF46" s="12"/>
      <c r="CG46" s="20"/>
      <c r="CH46" s="11"/>
      <c r="CI46" s="12"/>
      <c r="CJ46" s="20"/>
      <c r="CK46" s="11"/>
      <c r="CL46" s="12"/>
      <c r="CM46" s="20"/>
      <c r="CN46" s="11"/>
      <c r="CO46" s="12"/>
      <c r="CP46" s="20"/>
      <c r="CQ46" s="11"/>
      <c r="CR46" s="12"/>
      <c r="CS46" s="20"/>
      <c r="CT46" s="11"/>
      <c r="CU46" s="12"/>
      <c r="CV46" s="20"/>
      <c r="CW46" s="11"/>
      <c r="CX46" s="12"/>
      <c r="CY46" s="20"/>
      <c r="CZ46" s="11"/>
      <c r="DA46" s="12"/>
      <c r="DB46" s="20"/>
      <c r="DC46" s="11"/>
      <c r="DD46" s="12"/>
      <c r="DE46" s="20"/>
      <c r="DF46" s="11"/>
      <c r="DG46" s="12"/>
      <c r="DH46" s="20"/>
      <c r="DI46" s="11"/>
      <c r="DJ46" s="12"/>
      <c r="DK46" s="20"/>
      <c r="DL46" s="11"/>
      <c r="DM46" s="12"/>
      <c r="DN46" s="20"/>
      <c r="DO46" s="11"/>
      <c r="DP46" s="12"/>
      <c r="DQ46" s="20"/>
      <c r="DR46" s="11"/>
      <c r="DS46" s="12"/>
      <c r="DT46" s="20"/>
      <c r="DU46" s="11"/>
      <c r="DV46" s="12"/>
      <c r="DW46" s="20"/>
      <c r="DX46" s="11"/>
      <c r="DY46" s="12"/>
      <c r="DZ46" s="20"/>
      <c r="EA46" s="11"/>
      <c r="EB46" s="12"/>
      <c r="EC46" s="20"/>
      <c r="ED46" s="11"/>
      <c r="EE46" s="12"/>
      <c r="EF46" s="20"/>
      <c r="EG46" s="11"/>
      <c r="EH46" s="12"/>
      <c r="EI46" s="20"/>
      <c r="EJ46" s="11"/>
      <c r="EK46" s="12"/>
      <c r="EL46" s="20"/>
      <c r="EM46" s="11"/>
      <c r="EN46" s="12"/>
      <c r="EO46" s="20"/>
      <c r="EP46" s="11"/>
      <c r="EQ46" s="12"/>
      <c r="ER46" s="20"/>
      <c r="ES46" s="11"/>
      <c r="ET46" s="12"/>
      <c r="EU46" s="20"/>
      <c r="EV46" s="11"/>
      <c r="EW46" s="12"/>
      <c r="EX46" s="20"/>
      <c r="EY46" s="11"/>
      <c r="EZ46" s="12"/>
      <c r="FA46" s="20"/>
      <c r="FB46" s="11"/>
      <c r="FC46" s="12"/>
      <c r="FD46" s="20"/>
      <c r="FE46" s="11"/>
      <c r="FF46" s="12"/>
      <c r="FG46" s="20"/>
      <c r="FH46" s="11"/>
      <c r="FI46" s="12"/>
      <c r="FJ46" s="20"/>
      <c r="FK46" s="11"/>
      <c r="FL46" s="12"/>
      <c r="FM46" s="20"/>
      <c r="FN46" s="11"/>
      <c r="FO46" s="12"/>
      <c r="FP46" s="20"/>
      <c r="FQ46" s="11"/>
      <c r="FR46" s="12"/>
      <c r="FS46" s="20"/>
      <c r="FT46" s="11"/>
      <c r="FU46" s="12"/>
      <c r="FV46" s="20"/>
      <c r="FW46" s="11"/>
      <c r="FX46" s="12"/>
      <c r="FY46" s="20"/>
      <c r="FZ46" s="11"/>
      <c r="GA46" s="12"/>
      <c r="GB46" s="20"/>
      <c r="GC46" s="11"/>
      <c r="GD46" s="12"/>
      <c r="GE46" s="20"/>
      <c r="GF46" s="11"/>
      <c r="GG46" s="12"/>
      <c r="GH46" s="20"/>
      <c r="GI46" s="11"/>
      <c r="GJ46" s="12"/>
      <c r="GK46" s="20"/>
      <c r="GL46" s="11"/>
      <c r="GM46" s="12"/>
      <c r="GN46" s="20"/>
      <c r="GO46" s="11"/>
      <c r="GP46" s="12"/>
      <c r="GQ46" s="20"/>
      <c r="GR46" s="11"/>
      <c r="GS46" s="12"/>
      <c r="GT46" s="20"/>
      <c r="GU46" s="11"/>
      <c r="GV46" s="12"/>
      <c r="GW46" s="20"/>
      <c r="GX46" s="11"/>
      <c r="GY46" s="12"/>
      <c r="GZ46" s="20"/>
      <c r="HA46" s="11"/>
      <c r="HB46" s="12"/>
      <c r="HC46" s="20"/>
      <c r="HD46" s="11"/>
      <c r="HE46" s="12"/>
      <c r="HF46" s="20"/>
      <c r="HG46" s="11"/>
      <c r="HH46" s="12"/>
      <c r="HI46" s="20"/>
      <c r="HJ46" s="11"/>
      <c r="HK46" s="12"/>
      <c r="HL46" s="20"/>
      <c r="HM46" s="11"/>
      <c r="HN46" s="12"/>
      <c r="HO46" s="20"/>
      <c r="HP46" s="11"/>
      <c r="HQ46" s="12"/>
    </row>
    <row r="47" spans="1:225" x14ac:dyDescent="0.3">
      <c r="A47" s="2" t="s">
        <v>158</v>
      </c>
    </row>
    <row r="48" spans="1:225" x14ac:dyDescent="0.3">
      <c r="A48" s="2" t="s">
        <v>415</v>
      </c>
    </row>
    <row r="49" spans="4:8" x14ac:dyDescent="0.3">
      <c r="D49" s="6"/>
      <c r="H49" s="2"/>
    </row>
    <row r="50" spans="4:8" x14ac:dyDescent="0.3"/>
  </sheetData>
  <mergeCells count="746">
    <mergeCell ref="B27:D27"/>
    <mergeCell ref="B28:D28"/>
    <mergeCell ref="C4:D4"/>
    <mergeCell ref="C5:H5"/>
    <mergeCell ref="C6:H6"/>
    <mergeCell ref="A46:G46"/>
    <mergeCell ref="B31:D31"/>
    <mergeCell ref="B32:D32"/>
    <mergeCell ref="B33:D33"/>
    <mergeCell ref="B38:D38"/>
    <mergeCell ref="B29:D29"/>
    <mergeCell ref="B30:D30"/>
    <mergeCell ref="E4:F4"/>
    <mergeCell ref="G4:H4"/>
    <mergeCell ref="E25:K25"/>
    <mergeCell ref="B35:D35"/>
    <mergeCell ref="B36:D36"/>
    <mergeCell ref="B37:D37"/>
    <mergeCell ref="Q25:Q26"/>
    <mergeCell ref="A17:A26"/>
    <mergeCell ref="P25:P26"/>
    <mergeCell ref="J5:N5"/>
    <mergeCell ref="J6:N6"/>
    <mergeCell ref="A8:B8"/>
    <mergeCell ref="C8:F8"/>
    <mergeCell ref="A9:B9"/>
    <mergeCell ref="A10:B10"/>
    <mergeCell ref="N15:O15"/>
    <mergeCell ref="N16:O16"/>
    <mergeCell ref="N25:N26"/>
    <mergeCell ref="O25:O26"/>
    <mergeCell ref="M25:M26"/>
    <mergeCell ref="M22:O22"/>
    <mergeCell ref="M23:O23"/>
    <mergeCell ref="P17:R17"/>
    <mergeCell ref="P19:R19"/>
    <mergeCell ref="P20:R20"/>
    <mergeCell ref="P21:R21"/>
    <mergeCell ref="P22:R22"/>
    <mergeCell ref="P23:R23"/>
    <mergeCell ref="M18:O18"/>
    <mergeCell ref="P18:R18"/>
    <mergeCell ref="M17:O17"/>
    <mergeCell ref="M19:O19"/>
    <mergeCell ref="M20:O20"/>
    <mergeCell ref="M21:O21"/>
    <mergeCell ref="R25:R26"/>
    <mergeCell ref="B25:D26"/>
    <mergeCell ref="B44:D44"/>
    <mergeCell ref="B45:D45"/>
    <mergeCell ref="S17:U17"/>
    <mergeCell ref="S18:U18"/>
    <mergeCell ref="S19:U19"/>
    <mergeCell ref="S20:U20"/>
    <mergeCell ref="S21:U21"/>
    <mergeCell ref="S22:U22"/>
    <mergeCell ref="S23:U23"/>
    <mergeCell ref="S25:S26"/>
    <mergeCell ref="T25:T26"/>
    <mergeCell ref="U25:U26"/>
    <mergeCell ref="B39:D39"/>
    <mergeCell ref="B40:D40"/>
    <mergeCell ref="B41:D41"/>
    <mergeCell ref="B42:D42"/>
    <mergeCell ref="B43:D43"/>
    <mergeCell ref="B34:D34"/>
    <mergeCell ref="Y17:AA17"/>
    <mergeCell ref="Y18:AA18"/>
    <mergeCell ref="Y19:AA19"/>
    <mergeCell ref="Y20:AA20"/>
    <mergeCell ref="Y21:AA21"/>
    <mergeCell ref="V22:X22"/>
    <mergeCell ref="V23:X23"/>
    <mergeCell ref="V17:X17"/>
    <mergeCell ref="V18:X18"/>
    <mergeCell ref="V19:X19"/>
    <mergeCell ref="V20:X20"/>
    <mergeCell ref="V21:X21"/>
    <mergeCell ref="Y22:AA22"/>
    <mergeCell ref="Y23:AA23"/>
    <mergeCell ref="AB21:AD21"/>
    <mergeCell ref="AE21:AG21"/>
    <mergeCell ref="AH21:AJ21"/>
    <mergeCell ref="AK21:AM21"/>
    <mergeCell ref="AB22:AD22"/>
    <mergeCell ref="AE22:AG22"/>
    <mergeCell ref="AH22:AJ22"/>
    <mergeCell ref="AK22:AM22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B23:AD23"/>
    <mergeCell ref="AE23:AG23"/>
    <mergeCell ref="AH23:AJ23"/>
    <mergeCell ref="AK23:AM23"/>
    <mergeCell ref="AN17:AP17"/>
    <mergeCell ref="AQ17:AS17"/>
    <mergeCell ref="AT17:AV17"/>
    <mergeCell ref="AW17:AY17"/>
    <mergeCell ref="AN18:AP18"/>
    <mergeCell ref="AQ18:AS18"/>
    <mergeCell ref="AT18:AV18"/>
    <mergeCell ref="AW18:AY18"/>
    <mergeCell ref="AE18:AG18"/>
    <mergeCell ref="AH18:AJ18"/>
    <mergeCell ref="AK18:AM18"/>
    <mergeCell ref="AB19:AD19"/>
    <mergeCell ref="AE19:AG19"/>
    <mergeCell ref="AH19:AJ19"/>
    <mergeCell ref="AK19:AM19"/>
    <mergeCell ref="AB20:AD20"/>
    <mergeCell ref="AE20:AG20"/>
    <mergeCell ref="AH20:AJ20"/>
    <mergeCell ref="AK20:AM20"/>
    <mergeCell ref="AB17:AD17"/>
    <mergeCell ref="AE17:AG17"/>
    <mergeCell ref="AH17:AJ17"/>
    <mergeCell ref="AK17:AM17"/>
    <mergeCell ref="AB18:AD18"/>
    <mergeCell ref="AZ18:BB18"/>
    <mergeCell ref="BC18:BE18"/>
    <mergeCell ref="BF18:BH18"/>
    <mergeCell ref="BI18:BK18"/>
    <mergeCell ref="AN23:AP23"/>
    <mergeCell ref="AQ23:AS23"/>
    <mergeCell ref="AT23:AV23"/>
    <mergeCell ref="AW23:AY23"/>
    <mergeCell ref="AN21:AP21"/>
    <mergeCell ref="AQ21:AS21"/>
    <mergeCell ref="AT21:AV21"/>
    <mergeCell ref="AW21:AY21"/>
    <mergeCell ref="AN22:AP22"/>
    <mergeCell ref="AQ22:AS22"/>
    <mergeCell ref="AT22:AV22"/>
    <mergeCell ref="AW22:AY22"/>
    <mergeCell ref="AN19:AP19"/>
    <mergeCell ref="AQ19:AS19"/>
    <mergeCell ref="AT19:AV19"/>
    <mergeCell ref="AW19:AY19"/>
    <mergeCell ref="AN20:AP20"/>
    <mergeCell ref="AQ20:AS20"/>
    <mergeCell ref="AT20:AV20"/>
    <mergeCell ref="AW20:AY20"/>
    <mergeCell ref="AZ17:BB17"/>
    <mergeCell ref="BC17:BE17"/>
    <mergeCell ref="BF17:BH17"/>
    <mergeCell ref="BI17:BK17"/>
    <mergeCell ref="BI25:BI26"/>
    <mergeCell ref="BJ25:BJ26"/>
    <mergeCell ref="BK25:BK26"/>
    <mergeCell ref="AZ21:BB21"/>
    <mergeCell ref="BC21:BE21"/>
    <mergeCell ref="BF21:BH21"/>
    <mergeCell ref="BI21:BK21"/>
    <mergeCell ref="AZ22:BB22"/>
    <mergeCell ref="BC22:BE22"/>
    <mergeCell ref="BF22:BH22"/>
    <mergeCell ref="BI22:BK22"/>
    <mergeCell ref="AZ25:AZ26"/>
    <mergeCell ref="BA25:BA26"/>
    <mergeCell ref="BB25:BB26"/>
    <mergeCell ref="BC25:BC26"/>
    <mergeCell ref="BD25:BD26"/>
    <mergeCell ref="BE25:BE26"/>
    <mergeCell ref="BF25:BF26"/>
    <mergeCell ref="BG25:BG26"/>
    <mergeCell ref="BH25:BH26"/>
    <mergeCell ref="AZ23:BB23"/>
    <mergeCell ref="BC23:BE23"/>
    <mergeCell ref="BF23:BH23"/>
    <mergeCell ref="BI23:BK23"/>
    <mergeCell ref="AZ19:BB19"/>
    <mergeCell ref="BC19:BE19"/>
    <mergeCell ref="BF19:BH19"/>
    <mergeCell ref="BI19:BK19"/>
    <mergeCell ref="AZ20:BB20"/>
    <mergeCell ref="BC20:BE20"/>
    <mergeCell ref="BF20:BH20"/>
    <mergeCell ref="BI20:BK20"/>
    <mergeCell ref="BL19:BN19"/>
    <mergeCell ref="BO19:BQ19"/>
    <mergeCell ref="BR19:BT19"/>
    <mergeCell ref="BU19:BW19"/>
    <mergeCell ref="BL20:BN20"/>
    <mergeCell ref="BO20:BQ20"/>
    <mergeCell ref="BR20:BT20"/>
    <mergeCell ref="BU20:BW20"/>
    <mergeCell ref="BL17:BN17"/>
    <mergeCell ref="BO17:BQ17"/>
    <mergeCell ref="BR17:BT17"/>
    <mergeCell ref="BU17:BW17"/>
    <mergeCell ref="BL18:BN18"/>
    <mergeCell ref="BO18:BQ18"/>
    <mergeCell ref="BR18:BT18"/>
    <mergeCell ref="BU18:BW18"/>
    <mergeCell ref="BL23:BN23"/>
    <mergeCell ref="BO23:BQ23"/>
    <mergeCell ref="BR23:BT23"/>
    <mergeCell ref="BU23:BW23"/>
    <mergeCell ref="BL21:BN21"/>
    <mergeCell ref="BO21:BQ21"/>
    <mergeCell ref="BR21:BT21"/>
    <mergeCell ref="BU21:BW21"/>
    <mergeCell ref="BL22:BN22"/>
    <mergeCell ref="BO22:BQ22"/>
    <mergeCell ref="BR22:BT22"/>
    <mergeCell ref="BU22:BW22"/>
    <mergeCell ref="CM17:CO17"/>
    <mergeCell ref="CP17:CR17"/>
    <mergeCell ref="BX18:BZ18"/>
    <mergeCell ref="CA18:CC18"/>
    <mergeCell ref="CD18:CF18"/>
    <mergeCell ref="CG18:CI18"/>
    <mergeCell ref="CJ18:CL18"/>
    <mergeCell ref="CM18:CO18"/>
    <mergeCell ref="CP18:CR18"/>
    <mergeCell ref="BX17:BZ17"/>
    <mergeCell ref="CA17:CC17"/>
    <mergeCell ref="CD17:CF17"/>
    <mergeCell ref="CG17:CI17"/>
    <mergeCell ref="CJ17:CL17"/>
    <mergeCell ref="CM19:CO19"/>
    <mergeCell ref="CP19:CR19"/>
    <mergeCell ref="BX20:BZ20"/>
    <mergeCell ref="CA20:CC20"/>
    <mergeCell ref="CD20:CF20"/>
    <mergeCell ref="CG20:CI20"/>
    <mergeCell ref="CJ20:CL20"/>
    <mergeCell ref="CM20:CO20"/>
    <mergeCell ref="CP20:CR20"/>
    <mergeCell ref="BX19:BZ19"/>
    <mergeCell ref="CA19:CC19"/>
    <mergeCell ref="CD19:CF19"/>
    <mergeCell ref="CG19:CI19"/>
    <mergeCell ref="CJ19:CL19"/>
    <mergeCell ref="CM21:CO21"/>
    <mergeCell ref="CP21:CR21"/>
    <mergeCell ref="BX22:BZ22"/>
    <mergeCell ref="CA22:CC22"/>
    <mergeCell ref="CD22:CF22"/>
    <mergeCell ref="CG22:CI22"/>
    <mergeCell ref="CJ22:CL22"/>
    <mergeCell ref="CM22:CO22"/>
    <mergeCell ref="CP22:CR22"/>
    <mergeCell ref="BX21:BZ21"/>
    <mergeCell ref="CA21:CC21"/>
    <mergeCell ref="CD21:CF21"/>
    <mergeCell ref="CG21:CI21"/>
    <mergeCell ref="CJ21:CL21"/>
    <mergeCell ref="CN25:CN26"/>
    <mergeCell ref="CO25:CO26"/>
    <mergeCell ref="CP25:CP26"/>
    <mergeCell ref="CM23:CO23"/>
    <mergeCell ref="CP23:CR23"/>
    <mergeCell ref="BX25:BX26"/>
    <mergeCell ref="BY25:BY26"/>
    <mergeCell ref="BZ25:BZ26"/>
    <mergeCell ref="CA25:CA26"/>
    <mergeCell ref="CB25:CB26"/>
    <mergeCell ref="CC25:CC26"/>
    <mergeCell ref="CD25:CD26"/>
    <mergeCell ref="CE25:CE26"/>
    <mergeCell ref="CF25:CF26"/>
    <mergeCell ref="CG25:CG26"/>
    <mergeCell ref="CH25:CH26"/>
    <mergeCell ref="CI25:CI26"/>
    <mergeCell ref="CJ25:CJ26"/>
    <mergeCell ref="CK25:CK26"/>
    <mergeCell ref="BX23:BZ23"/>
    <mergeCell ref="CA23:CC23"/>
    <mergeCell ref="CD23:CF23"/>
    <mergeCell ref="CG23:CI23"/>
    <mergeCell ref="CJ23:CL23"/>
    <mergeCell ref="CS23:CU23"/>
    <mergeCell ref="CV23:CX23"/>
    <mergeCell ref="CY23:DA23"/>
    <mergeCell ref="CS25:CS26"/>
    <mergeCell ref="CT25:CT26"/>
    <mergeCell ref="CU25:CU26"/>
    <mergeCell ref="CV25:CV26"/>
    <mergeCell ref="CW25:CW26"/>
    <mergeCell ref="CX25:CX26"/>
    <mergeCell ref="CY25:CY26"/>
    <mergeCell ref="CZ25:CZ26"/>
    <mergeCell ref="DA25:DA26"/>
    <mergeCell ref="DB17:DD17"/>
    <mergeCell ref="DE17:DG17"/>
    <mergeCell ref="DH17:DJ17"/>
    <mergeCell ref="DK17:DM17"/>
    <mergeCell ref="CS18:CU18"/>
    <mergeCell ref="CV18:CX18"/>
    <mergeCell ref="CY18:DA18"/>
    <mergeCell ref="DB18:DD18"/>
    <mergeCell ref="DE18:DG18"/>
    <mergeCell ref="DH18:DJ18"/>
    <mergeCell ref="DK18:DM18"/>
    <mergeCell ref="CS17:CU17"/>
    <mergeCell ref="CV17:CX17"/>
    <mergeCell ref="CY17:DA17"/>
    <mergeCell ref="DB19:DD19"/>
    <mergeCell ref="DE19:DG19"/>
    <mergeCell ref="DH19:DJ19"/>
    <mergeCell ref="DK19:DM19"/>
    <mergeCell ref="CS20:CU20"/>
    <mergeCell ref="CV20:CX20"/>
    <mergeCell ref="CY20:DA20"/>
    <mergeCell ref="DB20:DD20"/>
    <mergeCell ref="DE20:DG20"/>
    <mergeCell ref="DH20:DJ20"/>
    <mergeCell ref="DK20:DM20"/>
    <mergeCell ref="CS19:CU19"/>
    <mergeCell ref="CV19:CX19"/>
    <mergeCell ref="CY19:DA19"/>
    <mergeCell ref="DB21:DD21"/>
    <mergeCell ref="DE21:DG21"/>
    <mergeCell ref="DH21:DJ21"/>
    <mergeCell ref="DK21:DM21"/>
    <mergeCell ref="CS22:CU22"/>
    <mergeCell ref="CV22:CX22"/>
    <mergeCell ref="CY22:DA22"/>
    <mergeCell ref="DB22:DD22"/>
    <mergeCell ref="DE22:DG22"/>
    <mergeCell ref="DH22:DJ22"/>
    <mergeCell ref="DK22:DM22"/>
    <mergeCell ref="CS21:CU21"/>
    <mergeCell ref="CV21:CX21"/>
    <mergeCell ref="CY21:DA21"/>
    <mergeCell ref="DB23:DD23"/>
    <mergeCell ref="DE23:DG23"/>
    <mergeCell ref="DH23:DJ23"/>
    <mergeCell ref="DK23:DM23"/>
    <mergeCell ref="DB25:DB26"/>
    <mergeCell ref="DC25:DC26"/>
    <mergeCell ref="DD25:DD26"/>
    <mergeCell ref="DJ25:DJ26"/>
    <mergeCell ref="DK25:DK26"/>
    <mergeCell ref="DL25:DL26"/>
    <mergeCell ref="DM25:DM26"/>
    <mergeCell ref="EF17:EH17"/>
    <mergeCell ref="DN18:DP18"/>
    <mergeCell ref="DQ18:DS18"/>
    <mergeCell ref="DT18:DV18"/>
    <mergeCell ref="DW18:DY18"/>
    <mergeCell ref="DZ18:EB18"/>
    <mergeCell ref="EC18:EE18"/>
    <mergeCell ref="EF18:EH18"/>
    <mergeCell ref="DQ17:DS17"/>
    <mergeCell ref="DT17:DV17"/>
    <mergeCell ref="DW17:DY17"/>
    <mergeCell ref="DZ17:EB17"/>
    <mergeCell ref="EC17:EE17"/>
    <mergeCell ref="DN17:DP17"/>
    <mergeCell ref="EF19:EH19"/>
    <mergeCell ref="DN20:DP20"/>
    <mergeCell ref="DQ20:DS20"/>
    <mergeCell ref="DT20:DV20"/>
    <mergeCell ref="DW20:DY20"/>
    <mergeCell ref="DZ20:EB20"/>
    <mergeCell ref="EC20:EE20"/>
    <mergeCell ref="EF20:EH20"/>
    <mergeCell ref="DQ19:DS19"/>
    <mergeCell ref="DT19:DV19"/>
    <mergeCell ref="DW19:DY19"/>
    <mergeCell ref="DZ19:EB19"/>
    <mergeCell ref="EC19:EE19"/>
    <mergeCell ref="DN19:DP19"/>
    <mergeCell ref="EF21:EH21"/>
    <mergeCell ref="DN22:DP22"/>
    <mergeCell ref="DQ22:DS22"/>
    <mergeCell ref="DT22:DV22"/>
    <mergeCell ref="DW22:DY22"/>
    <mergeCell ref="DZ22:EB22"/>
    <mergeCell ref="EC22:EE22"/>
    <mergeCell ref="EF22:EH22"/>
    <mergeCell ref="DQ21:DS21"/>
    <mergeCell ref="DT21:DV21"/>
    <mergeCell ref="DW21:DY21"/>
    <mergeCell ref="DZ21:EB21"/>
    <mergeCell ref="EC21:EE21"/>
    <mergeCell ref="DN21:DP21"/>
    <mergeCell ref="EF23:EH23"/>
    <mergeCell ref="DN25:DN26"/>
    <mergeCell ref="DO25:DO26"/>
    <mergeCell ref="DP25:DP26"/>
    <mergeCell ref="DQ25:DQ26"/>
    <mergeCell ref="DR25:DR26"/>
    <mergeCell ref="DS25:DS26"/>
    <mergeCell ref="DT25:DT26"/>
    <mergeCell ref="DU25:DU26"/>
    <mergeCell ref="DV25:DV26"/>
    <mergeCell ref="DW25:DW26"/>
    <mergeCell ref="DX25:DX26"/>
    <mergeCell ref="DY25:DY26"/>
    <mergeCell ref="DZ25:DZ26"/>
    <mergeCell ref="EA25:EA26"/>
    <mergeCell ref="EB25:EB26"/>
    <mergeCell ref="DQ23:DS23"/>
    <mergeCell ref="DT23:DV23"/>
    <mergeCell ref="DW23:DY23"/>
    <mergeCell ref="DZ23:EB23"/>
    <mergeCell ref="EC23:EE23"/>
    <mergeCell ref="DN23:DP23"/>
    <mergeCell ref="EL17:EN17"/>
    <mergeCell ref="EL18:EN18"/>
    <mergeCell ref="EL19:EN19"/>
    <mergeCell ref="EL20:EN20"/>
    <mergeCell ref="EL21:EN21"/>
    <mergeCell ref="EL22:EN22"/>
    <mergeCell ref="EL23:EN23"/>
    <mergeCell ref="EI17:EK17"/>
    <mergeCell ref="EI18:EK18"/>
    <mergeCell ref="EI19:EK19"/>
    <mergeCell ref="EI20:EK20"/>
    <mergeCell ref="EI21:EK21"/>
    <mergeCell ref="EI22:EK22"/>
    <mergeCell ref="EI23:EK23"/>
    <mergeCell ref="ER17:ET17"/>
    <mergeCell ref="ER18:ET18"/>
    <mergeCell ref="ER19:ET19"/>
    <mergeCell ref="ER20:ET20"/>
    <mergeCell ref="ER21:ET21"/>
    <mergeCell ref="ER22:ET22"/>
    <mergeCell ref="ER23:ET23"/>
    <mergeCell ref="EO17:EQ17"/>
    <mergeCell ref="EO18:EQ18"/>
    <mergeCell ref="EO19:EQ19"/>
    <mergeCell ref="EO20:EQ20"/>
    <mergeCell ref="EO21:EQ21"/>
    <mergeCell ref="EO22:EQ22"/>
    <mergeCell ref="EO23:EQ23"/>
    <mergeCell ref="EU17:EW17"/>
    <mergeCell ref="EX17:EZ17"/>
    <mergeCell ref="FA17:FC17"/>
    <mergeCell ref="FD17:FF17"/>
    <mergeCell ref="FG17:FI17"/>
    <mergeCell ref="EU18:EW18"/>
    <mergeCell ref="EX18:EZ18"/>
    <mergeCell ref="FA18:FC18"/>
    <mergeCell ref="FD18:FF18"/>
    <mergeCell ref="FG18:FI18"/>
    <mergeCell ref="EU19:EW19"/>
    <mergeCell ref="EX19:EZ19"/>
    <mergeCell ref="FA19:FC19"/>
    <mergeCell ref="FD19:FF19"/>
    <mergeCell ref="FG19:FI19"/>
    <mergeCell ref="EU20:EW20"/>
    <mergeCell ref="EX20:EZ20"/>
    <mergeCell ref="FA20:FC20"/>
    <mergeCell ref="FD20:FF20"/>
    <mergeCell ref="FG20:FI20"/>
    <mergeCell ref="EU23:EW23"/>
    <mergeCell ref="EX23:EZ23"/>
    <mergeCell ref="FA23:FC23"/>
    <mergeCell ref="FD23:FF23"/>
    <mergeCell ref="FG23:FI23"/>
    <mergeCell ref="EU21:EW21"/>
    <mergeCell ref="EX21:EZ21"/>
    <mergeCell ref="FA21:FC21"/>
    <mergeCell ref="FD21:FF21"/>
    <mergeCell ref="FG21:FI21"/>
    <mergeCell ref="EU22:EW22"/>
    <mergeCell ref="EX22:EZ22"/>
    <mergeCell ref="FA22:FC22"/>
    <mergeCell ref="FD22:FF22"/>
    <mergeCell ref="FG22:FI22"/>
    <mergeCell ref="FJ17:FL17"/>
    <mergeCell ref="FM17:FO17"/>
    <mergeCell ref="FP17:FR17"/>
    <mergeCell ref="FS17:FU17"/>
    <mergeCell ref="FV17:FX17"/>
    <mergeCell ref="FJ18:FL18"/>
    <mergeCell ref="FM18:FO18"/>
    <mergeCell ref="FP18:FR18"/>
    <mergeCell ref="FS18:FU18"/>
    <mergeCell ref="FV18:FX18"/>
    <mergeCell ref="FJ19:FL19"/>
    <mergeCell ref="FM19:FO19"/>
    <mergeCell ref="FP19:FR19"/>
    <mergeCell ref="FS19:FU19"/>
    <mergeCell ref="FV19:FX19"/>
    <mergeCell ref="FJ20:FL20"/>
    <mergeCell ref="FM20:FO20"/>
    <mergeCell ref="FP20:FR20"/>
    <mergeCell ref="FS20:FU20"/>
    <mergeCell ref="FV20:FX20"/>
    <mergeCell ref="FJ23:FL23"/>
    <mergeCell ref="FM23:FO23"/>
    <mergeCell ref="FP23:FR23"/>
    <mergeCell ref="FS23:FU23"/>
    <mergeCell ref="FV23:FX23"/>
    <mergeCell ref="FJ21:FL21"/>
    <mergeCell ref="FM21:FO21"/>
    <mergeCell ref="FP21:FR21"/>
    <mergeCell ref="FS21:FU21"/>
    <mergeCell ref="FV21:FX21"/>
    <mergeCell ref="FJ22:FL22"/>
    <mergeCell ref="FM22:FO22"/>
    <mergeCell ref="FP22:FR22"/>
    <mergeCell ref="FS22:FU22"/>
    <mergeCell ref="FV22:FX22"/>
    <mergeCell ref="FY17:GA17"/>
    <mergeCell ref="GB17:GD17"/>
    <mergeCell ref="GE17:GG17"/>
    <mergeCell ref="GH17:GJ17"/>
    <mergeCell ref="GK17:GM17"/>
    <mergeCell ref="FY18:GA18"/>
    <mergeCell ref="GB18:GD18"/>
    <mergeCell ref="GE18:GG18"/>
    <mergeCell ref="GH18:GJ18"/>
    <mergeCell ref="GK18:GM18"/>
    <mergeCell ref="FY19:GA19"/>
    <mergeCell ref="GB19:GD19"/>
    <mergeCell ref="GE19:GG19"/>
    <mergeCell ref="GH19:GJ19"/>
    <mergeCell ref="GK19:GM19"/>
    <mergeCell ref="FY20:GA20"/>
    <mergeCell ref="GB20:GD20"/>
    <mergeCell ref="GE20:GG20"/>
    <mergeCell ref="GH20:GJ20"/>
    <mergeCell ref="GK20:GM20"/>
    <mergeCell ref="FY23:GA23"/>
    <mergeCell ref="GB23:GD23"/>
    <mergeCell ref="GE23:GG23"/>
    <mergeCell ref="GH23:GJ23"/>
    <mergeCell ref="GK23:GM23"/>
    <mergeCell ref="FY21:GA21"/>
    <mergeCell ref="GB21:GD21"/>
    <mergeCell ref="GE21:GG21"/>
    <mergeCell ref="GH21:GJ21"/>
    <mergeCell ref="GK21:GM21"/>
    <mergeCell ref="FY22:GA22"/>
    <mergeCell ref="GB22:GD22"/>
    <mergeCell ref="GE22:GG22"/>
    <mergeCell ref="GH22:GJ22"/>
    <mergeCell ref="GK22:GM22"/>
    <mergeCell ref="GQ17:GS17"/>
    <mergeCell ref="GQ18:GS18"/>
    <mergeCell ref="GQ19:GS19"/>
    <mergeCell ref="GQ20:GS20"/>
    <mergeCell ref="GQ21:GS21"/>
    <mergeCell ref="GQ22:GS22"/>
    <mergeCell ref="GQ23:GS23"/>
    <mergeCell ref="GN17:GP17"/>
    <mergeCell ref="GN18:GP18"/>
    <mergeCell ref="GN19:GP19"/>
    <mergeCell ref="GN20:GP20"/>
    <mergeCell ref="GN21:GP21"/>
    <mergeCell ref="GN22:GP22"/>
    <mergeCell ref="GN23:GP23"/>
    <mergeCell ref="GW17:GY17"/>
    <mergeCell ref="GW18:GY18"/>
    <mergeCell ref="GW19:GY19"/>
    <mergeCell ref="GW20:GY20"/>
    <mergeCell ref="GW21:GY21"/>
    <mergeCell ref="GW22:GY22"/>
    <mergeCell ref="GW23:GY23"/>
    <mergeCell ref="GT17:GV17"/>
    <mergeCell ref="GT18:GV18"/>
    <mergeCell ref="GT19:GV19"/>
    <mergeCell ref="GT20:GV20"/>
    <mergeCell ref="GT21:GV21"/>
    <mergeCell ref="GT22:GV22"/>
    <mergeCell ref="GT23:GV23"/>
    <mergeCell ref="HC17:HE17"/>
    <mergeCell ref="HC18:HE18"/>
    <mergeCell ref="HC19:HE19"/>
    <mergeCell ref="HC20:HE20"/>
    <mergeCell ref="HC21:HE21"/>
    <mergeCell ref="HC22:HE22"/>
    <mergeCell ref="HC23:HE23"/>
    <mergeCell ref="GZ17:HB17"/>
    <mergeCell ref="GZ18:HB18"/>
    <mergeCell ref="GZ19:HB19"/>
    <mergeCell ref="GZ20:HB20"/>
    <mergeCell ref="GZ21:HB21"/>
    <mergeCell ref="GZ22:HB22"/>
    <mergeCell ref="GZ23:HB23"/>
    <mergeCell ref="HI17:HK17"/>
    <mergeCell ref="HI18:HK18"/>
    <mergeCell ref="HI19:HK19"/>
    <mergeCell ref="HI20:HK20"/>
    <mergeCell ref="HI21:HK21"/>
    <mergeCell ref="HI22:HK22"/>
    <mergeCell ref="HI23:HK23"/>
    <mergeCell ref="HF17:HH17"/>
    <mergeCell ref="HF18:HH18"/>
    <mergeCell ref="HF19:HH19"/>
    <mergeCell ref="HF20:HH20"/>
    <mergeCell ref="HF21:HH21"/>
    <mergeCell ref="HF22:HH22"/>
    <mergeCell ref="HF23:HH23"/>
    <mergeCell ref="HO17:HQ17"/>
    <mergeCell ref="HO18:HQ18"/>
    <mergeCell ref="HO19:HQ19"/>
    <mergeCell ref="HO20:HQ20"/>
    <mergeCell ref="HO21:HQ21"/>
    <mergeCell ref="HO22:HQ22"/>
    <mergeCell ref="HO23:HQ23"/>
    <mergeCell ref="HL17:HN17"/>
    <mergeCell ref="HL18:HN18"/>
    <mergeCell ref="HL19:HN19"/>
    <mergeCell ref="HL20:HN20"/>
    <mergeCell ref="HL21:HN21"/>
    <mergeCell ref="HL22:HN22"/>
    <mergeCell ref="HL23:HN23"/>
    <mergeCell ref="HQ25:HQ26"/>
    <mergeCell ref="HP25:HP26"/>
    <mergeCell ref="HO25:HO26"/>
    <mergeCell ref="HN25:HN26"/>
    <mergeCell ref="HM25:HM26"/>
    <mergeCell ref="HL25:HL26"/>
    <mergeCell ref="HK25:HK26"/>
    <mergeCell ref="HJ25:HJ26"/>
    <mergeCell ref="HI25:HI26"/>
    <mergeCell ref="HH25:HH26"/>
    <mergeCell ref="HG25:HG26"/>
    <mergeCell ref="HF25:HF26"/>
    <mergeCell ref="HE25:HE26"/>
    <mergeCell ref="HD25:HD26"/>
    <mergeCell ref="HC25:HC26"/>
    <mergeCell ref="HB25:HB26"/>
    <mergeCell ref="HA25:HA26"/>
    <mergeCell ref="GZ25:GZ26"/>
    <mergeCell ref="GY25:GY26"/>
    <mergeCell ref="GX25:GX26"/>
    <mergeCell ref="GW25:GW26"/>
    <mergeCell ref="GV25:GV26"/>
    <mergeCell ref="GU25:GU26"/>
    <mergeCell ref="GT25:GT26"/>
    <mergeCell ref="GS25:GS26"/>
    <mergeCell ref="GR25:GR26"/>
    <mergeCell ref="GQ25:GQ26"/>
    <mergeCell ref="GP25:GP26"/>
    <mergeCell ref="GO25:GO26"/>
    <mergeCell ref="GN25:GN26"/>
    <mergeCell ref="GM25:GM26"/>
    <mergeCell ref="GL25:GL26"/>
    <mergeCell ref="GK25:GK26"/>
    <mergeCell ref="GJ25:GJ26"/>
    <mergeCell ref="GI25:GI26"/>
    <mergeCell ref="GH25:GH26"/>
    <mergeCell ref="GG25:GG26"/>
    <mergeCell ref="GF25:GF26"/>
    <mergeCell ref="GE25:GE26"/>
    <mergeCell ref="GD25:GD26"/>
    <mergeCell ref="GC25:GC26"/>
    <mergeCell ref="GB25:GB26"/>
    <mergeCell ref="GA25:GA26"/>
    <mergeCell ref="FZ25:FZ26"/>
    <mergeCell ref="FY25:FY26"/>
    <mergeCell ref="FX25:FX26"/>
    <mergeCell ref="FW25:FW26"/>
    <mergeCell ref="FV25:FV26"/>
    <mergeCell ref="FU25:FU26"/>
    <mergeCell ref="FT25:FT26"/>
    <mergeCell ref="FS25:FS26"/>
    <mergeCell ref="FR25:FR26"/>
    <mergeCell ref="FQ25:FQ26"/>
    <mergeCell ref="FP25:FP26"/>
    <mergeCell ref="FO25:FO26"/>
    <mergeCell ref="FN25:FN26"/>
    <mergeCell ref="FM25:FM26"/>
    <mergeCell ref="FL25:FL26"/>
    <mergeCell ref="FK25:FK26"/>
    <mergeCell ref="FJ25:FJ26"/>
    <mergeCell ref="FI25:FI26"/>
    <mergeCell ref="FH25:FH26"/>
    <mergeCell ref="FG25:FG26"/>
    <mergeCell ref="FF25:FF26"/>
    <mergeCell ref="FE25:FE26"/>
    <mergeCell ref="FD25:FD26"/>
    <mergeCell ref="FC25:FC26"/>
    <mergeCell ref="FB25:FB26"/>
    <mergeCell ref="FA25:FA26"/>
    <mergeCell ref="EZ25:EZ26"/>
    <mergeCell ref="EY25:EY26"/>
    <mergeCell ref="EX25:EX26"/>
    <mergeCell ref="EW25:EW26"/>
    <mergeCell ref="EV25:EV26"/>
    <mergeCell ref="EU25:EU26"/>
    <mergeCell ref="ET25:ET26"/>
    <mergeCell ref="ES25:ES26"/>
    <mergeCell ref="ER25:ER26"/>
    <mergeCell ref="EQ25:EQ26"/>
    <mergeCell ref="EP25:EP26"/>
    <mergeCell ref="EO25:EO26"/>
    <mergeCell ref="EN25:EN26"/>
    <mergeCell ref="EM25:EM26"/>
    <mergeCell ref="EL25:EL26"/>
    <mergeCell ref="EK25:EK26"/>
    <mergeCell ref="EJ25:EJ26"/>
    <mergeCell ref="EI25:EI26"/>
    <mergeCell ref="BW25:BW26"/>
    <mergeCell ref="BV25:BV26"/>
    <mergeCell ref="BU25:BU26"/>
    <mergeCell ref="EH25:EH26"/>
    <mergeCell ref="EC25:EC26"/>
    <mergeCell ref="ED25:ED26"/>
    <mergeCell ref="EE25:EE26"/>
    <mergeCell ref="EF25:EF26"/>
    <mergeCell ref="EG25:EG26"/>
    <mergeCell ref="DE25:DE26"/>
    <mergeCell ref="DF25:DF26"/>
    <mergeCell ref="DG25:DG26"/>
    <mergeCell ref="DH25:DH26"/>
    <mergeCell ref="DI25:DI26"/>
    <mergeCell ref="CQ25:CQ26"/>
    <mergeCell ref="CR25:CR26"/>
    <mergeCell ref="CL25:CL26"/>
    <mergeCell ref="CM25:CM26"/>
    <mergeCell ref="BT25:BT26"/>
    <mergeCell ref="BS25:BS26"/>
    <mergeCell ref="BR25:BR26"/>
    <mergeCell ref="BQ25:BQ26"/>
    <mergeCell ref="BP25:BP26"/>
    <mergeCell ref="BO25:BO26"/>
    <mergeCell ref="BN25:BN26"/>
    <mergeCell ref="BM25:BM26"/>
    <mergeCell ref="BL25:BL26"/>
    <mergeCell ref="AY25:AY26"/>
    <mergeCell ref="AX25:AX26"/>
    <mergeCell ref="AW25:AW26"/>
    <mergeCell ref="AV25:AV26"/>
    <mergeCell ref="AU25:AU26"/>
    <mergeCell ref="AT25:AT26"/>
    <mergeCell ref="AS25:AS26"/>
    <mergeCell ref="AR25:AR26"/>
    <mergeCell ref="AQ25:AQ26"/>
    <mergeCell ref="AP25:AP26"/>
    <mergeCell ref="AO25:AO26"/>
    <mergeCell ref="AN25:AN26"/>
    <mergeCell ref="AA25:AA26"/>
    <mergeCell ref="Z25:Z26"/>
    <mergeCell ref="Y25:Y26"/>
    <mergeCell ref="X25:X26"/>
    <mergeCell ref="W25:W26"/>
    <mergeCell ref="V25:V26"/>
    <mergeCell ref="AK25:AK26"/>
    <mergeCell ref="AL25:AL26"/>
    <mergeCell ref="AM25:AM26"/>
  </mergeCells>
  <conditionalFormatting sqref="C5">
    <cfRule type="expression" dxfId="249" priority="122">
      <formula>C5=""</formula>
    </cfRule>
  </conditionalFormatting>
  <conditionalFormatting sqref="G10:H10">
    <cfRule type="expression" dxfId="248" priority="126">
      <formula>G10=""</formula>
    </cfRule>
  </conditionalFormatting>
  <conditionalFormatting sqref="C6">
    <cfRule type="expression" dxfId="247" priority="125">
      <formula>C6=""</formula>
    </cfRule>
  </conditionalFormatting>
  <conditionalFormatting sqref="A6:H6">
    <cfRule type="expression" dxfId="246" priority="124">
      <formula>LEFT($C$6,5) &lt;&gt; "C1001"</formula>
    </cfRule>
  </conditionalFormatting>
  <conditionalFormatting sqref="C4">
    <cfRule type="expression" dxfId="245" priority="123">
      <formula>C4=""</formula>
    </cfRule>
  </conditionalFormatting>
  <conditionalFormatting sqref="C5:H5">
    <cfRule type="expression" dxfId="244" priority="121">
      <formula>LEFT($C$6,5) = "C1001"</formula>
    </cfRule>
  </conditionalFormatting>
  <conditionalFormatting sqref="L17:L46">
    <cfRule type="expression" dxfId="243" priority="71">
      <formula>L$2&lt;&gt;""</formula>
    </cfRule>
    <cfRule type="expression" dxfId="242" priority="73">
      <formula>L$2=""</formula>
    </cfRule>
  </conditionalFormatting>
  <conditionalFormatting sqref="M17:EH46">
    <cfRule type="expression" dxfId="241" priority="69">
      <formula>M$2&lt;&gt;""</formula>
    </cfRule>
    <cfRule type="expression" dxfId="240" priority="70">
      <formula>M$2=""</formula>
    </cfRule>
  </conditionalFormatting>
  <conditionalFormatting sqref="A10:B10">
    <cfRule type="expression" dxfId="239" priority="66">
      <formula>A10="NO"</formula>
    </cfRule>
    <cfRule type="expression" dxfId="238" priority="67">
      <formula>A10="YES"</formula>
    </cfRule>
    <cfRule type="expression" dxfId="237" priority="68">
      <formula>A10=""</formula>
    </cfRule>
  </conditionalFormatting>
  <conditionalFormatting sqref="EI17:EK46">
    <cfRule type="expression" dxfId="236" priority="61">
      <formula>EI$2&lt;&gt;""</formula>
    </cfRule>
    <cfRule type="expression" dxfId="235" priority="62">
      <formula>EI$2=""</formula>
    </cfRule>
  </conditionalFormatting>
  <conditionalFormatting sqref="EL17:EN46">
    <cfRule type="expression" dxfId="234" priority="59">
      <formula>EL$2&lt;&gt;""</formula>
    </cfRule>
    <cfRule type="expression" dxfId="233" priority="60">
      <formula>EL$2=""</formula>
    </cfRule>
  </conditionalFormatting>
  <conditionalFormatting sqref="EO17:EQ46">
    <cfRule type="expression" dxfId="232" priority="57">
      <formula>EO$2&lt;&gt;""</formula>
    </cfRule>
    <cfRule type="expression" dxfId="231" priority="58">
      <formula>EO$2=""</formula>
    </cfRule>
  </conditionalFormatting>
  <conditionalFormatting sqref="ER17:ET46">
    <cfRule type="expression" dxfId="230" priority="55">
      <formula>ER$2&lt;&gt;""</formula>
    </cfRule>
    <cfRule type="expression" dxfId="229" priority="56">
      <formula>ER$2=""</formula>
    </cfRule>
  </conditionalFormatting>
  <conditionalFormatting sqref="EU17:EW46">
    <cfRule type="expression" dxfId="228" priority="53">
      <formula>EU$2&lt;&gt;""</formula>
    </cfRule>
    <cfRule type="expression" dxfId="227" priority="54">
      <formula>EU$2=""</formula>
    </cfRule>
  </conditionalFormatting>
  <conditionalFormatting sqref="EX17:EZ46">
    <cfRule type="expression" dxfId="226" priority="51">
      <formula>EX$2&lt;&gt;""</formula>
    </cfRule>
    <cfRule type="expression" dxfId="225" priority="52">
      <formula>EX$2=""</formula>
    </cfRule>
  </conditionalFormatting>
  <conditionalFormatting sqref="FA17:FC46">
    <cfRule type="expression" dxfId="224" priority="49">
      <formula>FA$2&lt;&gt;""</formula>
    </cfRule>
    <cfRule type="expression" dxfId="223" priority="50">
      <formula>FA$2=""</formula>
    </cfRule>
  </conditionalFormatting>
  <conditionalFormatting sqref="FD17:FF46">
    <cfRule type="expression" dxfId="222" priority="47">
      <formula>FD$2&lt;&gt;""</formula>
    </cfRule>
    <cfRule type="expression" dxfId="221" priority="48">
      <formula>FD$2=""</formula>
    </cfRule>
  </conditionalFormatting>
  <conditionalFormatting sqref="FG17:FI46">
    <cfRule type="expression" dxfId="220" priority="45">
      <formula>FG$2&lt;&gt;""</formula>
    </cfRule>
    <cfRule type="expression" dxfId="219" priority="46">
      <formula>FG$2=""</formula>
    </cfRule>
  </conditionalFormatting>
  <conditionalFormatting sqref="FJ17:FL46">
    <cfRule type="expression" dxfId="218" priority="43">
      <formula>FJ$2&lt;&gt;""</formula>
    </cfRule>
    <cfRule type="expression" dxfId="217" priority="44">
      <formula>FJ$2=""</formula>
    </cfRule>
  </conditionalFormatting>
  <conditionalFormatting sqref="FM17:FO46">
    <cfRule type="expression" dxfId="216" priority="41">
      <formula>FM$2&lt;&gt;""</formula>
    </cfRule>
    <cfRule type="expression" dxfId="215" priority="42">
      <formula>FM$2=""</formula>
    </cfRule>
  </conditionalFormatting>
  <conditionalFormatting sqref="FP17:FR46">
    <cfRule type="expression" dxfId="214" priority="39">
      <formula>FP$2&lt;&gt;""</formula>
    </cfRule>
    <cfRule type="expression" dxfId="213" priority="40">
      <formula>FP$2=""</formula>
    </cfRule>
  </conditionalFormatting>
  <conditionalFormatting sqref="FS17:FU46">
    <cfRule type="expression" dxfId="212" priority="37">
      <formula>FS$2&lt;&gt;""</formula>
    </cfRule>
    <cfRule type="expression" dxfId="211" priority="38">
      <formula>FS$2=""</formula>
    </cfRule>
  </conditionalFormatting>
  <conditionalFormatting sqref="FV17:FX46">
    <cfRule type="expression" dxfId="210" priority="35">
      <formula>FV$2&lt;&gt;""</formula>
    </cfRule>
    <cfRule type="expression" dxfId="209" priority="36">
      <formula>FV$2=""</formula>
    </cfRule>
  </conditionalFormatting>
  <conditionalFormatting sqref="FY17:GA46">
    <cfRule type="expression" dxfId="208" priority="33">
      <formula>FY$2&lt;&gt;""</formula>
    </cfRule>
    <cfRule type="expression" dxfId="207" priority="34">
      <formula>FY$2=""</formula>
    </cfRule>
  </conditionalFormatting>
  <conditionalFormatting sqref="GB17:GD46">
    <cfRule type="expression" dxfId="206" priority="31">
      <formula>GB$2&lt;&gt;""</formula>
    </cfRule>
    <cfRule type="expression" dxfId="205" priority="32">
      <formula>GB$2=""</formula>
    </cfRule>
  </conditionalFormatting>
  <conditionalFormatting sqref="GE17:GG46">
    <cfRule type="expression" dxfId="204" priority="29">
      <formula>GE$2&lt;&gt;""</formula>
    </cfRule>
    <cfRule type="expression" dxfId="203" priority="30">
      <formula>GE$2=""</formula>
    </cfRule>
  </conditionalFormatting>
  <conditionalFormatting sqref="GH17:GJ46">
    <cfRule type="expression" dxfId="202" priority="27">
      <formula>GH$2&lt;&gt;""</formula>
    </cfRule>
    <cfRule type="expression" dxfId="201" priority="28">
      <formula>GH$2=""</formula>
    </cfRule>
  </conditionalFormatting>
  <conditionalFormatting sqref="GK17:GM46">
    <cfRule type="expression" dxfId="200" priority="25">
      <formula>GK$2&lt;&gt;""</formula>
    </cfRule>
    <cfRule type="expression" dxfId="199" priority="26">
      <formula>GK$2=""</formula>
    </cfRule>
  </conditionalFormatting>
  <conditionalFormatting sqref="C10:E10">
    <cfRule type="expression" dxfId="198" priority="22">
      <formula>C10="NO"</formula>
    </cfRule>
    <cfRule type="expression" dxfId="197" priority="23">
      <formula>C10="YES"</formula>
    </cfRule>
    <cfRule type="expression" dxfId="196" priority="24">
      <formula>C10=""</formula>
    </cfRule>
  </conditionalFormatting>
  <conditionalFormatting sqref="GN17:GP46">
    <cfRule type="expression" dxfId="195" priority="20">
      <formula>GN$2&lt;&gt;""</formula>
    </cfRule>
    <cfRule type="expression" dxfId="194" priority="21">
      <formula>GN$2=""</formula>
    </cfRule>
  </conditionalFormatting>
  <conditionalFormatting sqref="GQ17:GS46">
    <cfRule type="expression" dxfId="193" priority="18">
      <formula>GQ$2&lt;&gt;""</formula>
    </cfRule>
    <cfRule type="expression" dxfId="192" priority="19">
      <formula>GQ$2=""</formula>
    </cfRule>
  </conditionalFormatting>
  <conditionalFormatting sqref="GT17:GV46">
    <cfRule type="expression" dxfId="191" priority="16">
      <formula>GT$2&lt;&gt;""</formula>
    </cfRule>
    <cfRule type="expression" dxfId="190" priority="17">
      <formula>GT$2=""</formula>
    </cfRule>
  </conditionalFormatting>
  <conditionalFormatting sqref="GW17:GY46">
    <cfRule type="expression" dxfId="189" priority="14">
      <formula>GW$2&lt;&gt;""</formula>
    </cfRule>
    <cfRule type="expression" dxfId="188" priority="15">
      <formula>GW$2=""</formula>
    </cfRule>
  </conditionalFormatting>
  <conditionalFormatting sqref="GZ17:HB46">
    <cfRule type="expression" dxfId="187" priority="12">
      <formula>GZ$2&lt;&gt;""</formula>
    </cfRule>
    <cfRule type="expression" dxfId="186" priority="13">
      <formula>GZ$2=""</formula>
    </cfRule>
  </conditionalFormatting>
  <conditionalFormatting sqref="HC17:HE46">
    <cfRule type="expression" dxfId="185" priority="10">
      <formula>HC$2&lt;&gt;""</formula>
    </cfRule>
    <cfRule type="expression" dxfId="184" priority="11">
      <formula>HC$2=""</formula>
    </cfRule>
  </conditionalFormatting>
  <conditionalFormatting sqref="HF17:HH46">
    <cfRule type="expression" dxfId="183" priority="8">
      <formula>HF$2&lt;&gt;""</formula>
    </cfRule>
    <cfRule type="expression" dxfId="182" priority="9">
      <formula>HF$2=""</formula>
    </cfRule>
  </conditionalFormatting>
  <conditionalFormatting sqref="HI17:HK46">
    <cfRule type="expression" dxfId="181" priority="6">
      <formula>HI$2&lt;&gt;""</formula>
    </cfRule>
    <cfRule type="expression" dxfId="180" priority="7">
      <formula>HI$2=""</formula>
    </cfRule>
  </conditionalFormatting>
  <conditionalFormatting sqref="HL17:HN46">
    <cfRule type="expression" dxfId="179" priority="4">
      <formula>HL$2&lt;&gt;""</formula>
    </cfRule>
    <cfRule type="expression" dxfId="178" priority="5">
      <formula>HL$2=""</formula>
    </cfRule>
  </conditionalFormatting>
  <conditionalFormatting sqref="HO17:HQ46">
    <cfRule type="expression" dxfId="177" priority="2">
      <formula>HO$2&lt;&gt;""</formula>
    </cfRule>
    <cfRule type="expression" dxfId="176" priority="3">
      <formula>HO$2=""</formula>
    </cfRule>
  </conditionalFormatting>
  <conditionalFormatting sqref="G4">
    <cfRule type="expression" dxfId="175" priority="1">
      <formula>G4=""</formula>
    </cfRule>
  </conditionalFormatting>
  <dataValidations disablePrompts="1" count="2">
    <dataValidation type="list" allowBlank="1" showInputMessage="1" showErrorMessage="1" sqref="A10:E10">
      <formula1>"YES, NO"</formula1>
    </dataValidation>
    <dataValidation type="date" allowBlank="1" showInputMessage="1" showErrorMessage="1" sqref="G10:H10">
      <formula1>36526</formula1>
      <formula2>54789</formula2>
    </dataValidation>
  </dataValidations>
  <pageMargins left="0.25" right="0.25" top="0.75" bottom="0.75" header="0.3" footer="0.3"/>
  <pageSetup orientation="landscape" r:id="rId1"/>
  <ignoredErrors>
    <ignoredError sqref="A10:B1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59999389629810485"/>
  </sheetPr>
  <dimension ref="A1:XFC47"/>
  <sheetViews>
    <sheetView workbookViewId="0"/>
  </sheetViews>
  <sheetFormatPr defaultColWidth="0" defaultRowHeight="13.8" zeroHeight="1" x14ac:dyDescent="0.3"/>
  <cols>
    <col min="1" max="1" width="9" style="2" customWidth="1"/>
    <col min="2" max="2" width="4.5546875" style="2" customWidth="1"/>
    <col min="3" max="4" width="6.6640625" style="2" customWidth="1"/>
    <col min="5" max="5" width="8.44140625" style="2" bestFit="1" customWidth="1"/>
    <col min="6" max="6" width="6.6640625" style="2" customWidth="1"/>
    <col min="7" max="7" width="10.6640625" style="2" customWidth="1"/>
    <col min="8" max="8" width="10.6640625" style="6" customWidth="1"/>
    <col min="9" max="9" width="0.5546875" style="2" customWidth="1"/>
    <col min="10" max="151" width="10.6640625" style="2" customWidth="1"/>
    <col min="152" max="153" width="1.33203125" style="2" customWidth="1"/>
    <col min="154" max="169" width="10.6640625" style="2" hidden="1"/>
    <col min="170" max="16383" width="9.109375" style="2" hidden="1"/>
    <col min="16384" max="16384" width="1.44140625" style="2" hidden="1"/>
  </cols>
  <sheetData>
    <row r="1" spans="1:169" ht="14.4" thickBot="1" x14ac:dyDescent="0.35">
      <c r="A1" s="1" t="s">
        <v>427</v>
      </c>
      <c r="B1" s="1">
        <f>COLUMN()</f>
        <v>2</v>
      </c>
      <c r="C1" s="1">
        <f>COLUMN()</f>
        <v>3</v>
      </c>
      <c r="D1" s="1">
        <f>COLUMN()</f>
        <v>4</v>
      </c>
      <c r="E1" s="1">
        <f>COLUMN()</f>
        <v>5</v>
      </c>
      <c r="F1" s="1">
        <f>COLUMN()</f>
        <v>6</v>
      </c>
      <c r="G1" s="1">
        <f>COLUMN()</f>
        <v>7</v>
      </c>
      <c r="H1" s="1">
        <f>COLUMN()</f>
        <v>8</v>
      </c>
      <c r="I1" s="1">
        <f>COLUMN()</f>
        <v>9</v>
      </c>
      <c r="J1" s="1">
        <f>COLUMN()</f>
        <v>10</v>
      </c>
      <c r="K1" s="1">
        <f>COLUMN()</f>
        <v>11</v>
      </c>
      <c r="L1" s="1">
        <f>COLUMN()</f>
        <v>12</v>
      </c>
      <c r="M1" s="1">
        <f>COLUMN()</f>
        <v>13</v>
      </c>
      <c r="N1" s="1">
        <f>COLUMN()</f>
        <v>14</v>
      </c>
      <c r="O1" s="1">
        <f>COLUMN()</f>
        <v>15</v>
      </c>
      <c r="P1" s="1">
        <f>COLUMN()</f>
        <v>16</v>
      </c>
      <c r="Q1" s="1">
        <f>COLUMN()</f>
        <v>17</v>
      </c>
      <c r="R1" s="1">
        <f>COLUMN()</f>
        <v>18</v>
      </c>
      <c r="S1" s="1">
        <f>COLUMN()</f>
        <v>19</v>
      </c>
      <c r="T1" s="1">
        <f>COLUMN()</f>
        <v>20</v>
      </c>
      <c r="U1" s="1">
        <f>COLUMN()</f>
        <v>21</v>
      </c>
      <c r="V1" s="1">
        <f>COLUMN()</f>
        <v>22</v>
      </c>
      <c r="W1" s="1">
        <f>COLUMN()</f>
        <v>23</v>
      </c>
      <c r="X1" s="1">
        <f>COLUMN()</f>
        <v>24</v>
      </c>
      <c r="Y1" s="1">
        <f>COLUMN()</f>
        <v>25</v>
      </c>
      <c r="Z1" s="1">
        <f>COLUMN()</f>
        <v>26</v>
      </c>
      <c r="AA1" s="1">
        <f>COLUMN()</f>
        <v>27</v>
      </c>
      <c r="AB1" s="1">
        <f>COLUMN()</f>
        <v>28</v>
      </c>
      <c r="AC1" s="1">
        <f>COLUMN()</f>
        <v>29</v>
      </c>
      <c r="AD1" s="1">
        <f>COLUMN()</f>
        <v>30</v>
      </c>
      <c r="AE1" s="1">
        <f>COLUMN()</f>
        <v>31</v>
      </c>
      <c r="AF1" s="1">
        <f>COLUMN()</f>
        <v>32</v>
      </c>
      <c r="AG1" s="1">
        <f>COLUMN()</f>
        <v>33</v>
      </c>
      <c r="AH1" s="1">
        <f>COLUMN()</f>
        <v>34</v>
      </c>
      <c r="AI1" s="1">
        <f>COLUMN()</f>
        <v>35</v>
      </c>
      <c r="AJ1" s="1">
        <f>COLUMN()</f>
        <v>36</v>
      </c>
      <c r="AK1" s="1">
        <f>COLUMN()</f>
        <v>37</v>
      </c>
      <c r="AL1" s="1">
        <f>COLUMN()</f>
        <v>38</v>
      </c>
      <c r="AM1" s="1">
        <f>COLUMN()</f>
        <v>39</v>
      </c>
      <c r="AN1" s="1">
        <f>COLUMN()</f>
        <v>40</v>
      </c>
      <c r="AO1" s="1">
        <f>COLUMN()</f>
        <v>41</v>
      </c>
      <c r="AP1" s="1">
        <f>COLUMN()</f>
        <v>42</v>
      </c>
      <c r="AQ1" s="1">
        <f>COLUMN()</f>
        <v>43</v>
      </c>
      <c r="AR1" s="1">
        <f>COLUMN()</f>
        <v>44</v>
      </c>
      <c r="AS1" s="1">
        <f>COLUMN()</f>
        <v>45</v>
      </c>
      <c r="AT1" s="1">
        <f>COLUMN()</f>
        <v>46</v>
      </c>
      <c r="AU1" s="1">
        <f>COLUMN()</f>
        <v>47</v>
      </c>
      <c r="AV1" s="1">
        <f>COLUMN()</f>
        <v>48</v>
      </c>
      <c r="AW1" s="1">
        <f>COLUMN()</f>
        <v>49</v>
      </c>
      <c r="AX1" s="1">
        <f>COLUMN()</f>
        <v>50</v>
      </c>
      <c r="AY1" s="1">
        <f>COLUMN()</f>
        <v>51</v>
      </c>
      <c r="AZ1" s="1">
        <f>COLUMN()</f>
        <v>52</v>
      </c>
      <c r="BA1" s="1">
        <f>COLUMN()</f>
        <v>53</v>
      </c>
      <c r="BB1" s="1">
        <f>COLUMN()</f>
        <v>54</v>
      </c>
      <c r="BC1" s="1">
        <f>COLUMN()</f>
        <v>55</v>
      </c>
      <c r="BD1" s="1">
        <f>COLUMN()</f>
        <v>56</v>
      </c>
      <c r="BE1" s="1">
        <f>COLUMN()</f>
        <v>57</v>
      </c>
      <c r="BF1" s="1">
        <f>COLUMN()</f>
        <v>58</v>
      </c>
      <c r="BG1" s="1">
        <f>COLUMN()</f>
        <v>59</v>
      </c>
      <c r="BH1" s="1">
        <f>COLUMN()</f>
        <v>60</v>
      </c>
      <c r="BI1" s="1">
        <f>COLUMN()</f>
        <v>61</v>
      </c>
      <c r="BJ1" s="1">
        <f>COLUMN()</f>
        <v>62</v>
      </c>
      <c r="BK1" s="1">
        <f>COLUMN()</f>
        <v>63</v>
      </c>
      <c r="BL1" s="1">
        <f>COLUMN()</f>
        <v>64</v>
      </c>
      <c r="BM1" s="1">
        <f>COLUMN()</f>
        <v>65</v>
      </c>
      <c r="BN1" s="1">
        <f>COLUMN()</f>
        <v>66</v>
      </c>
      <c r="BO1" s="1">
        <f>COLUMN()</f>
        <v>67</v>
      </c>
      <c r="BP1" s="1">
        <f>COLUMN()</f>
        <v>68</v>
      </c>
      <c r="BQ1" s="1">
        <f>COLUMN()</f>
        <v>69</v>
      </c>
      <c r="BR1" s="1">
        <f>COLUMN()</f>
        <v>70</v>
      </c>
      <c r="BS1" s="1">
        <f>COLUMN()</f>
        <v>71</v>
      </c>
      <c r="BT1" s="1">
        <f>COLUMN()</f>
        <v>72</v>
      </c>
      <c r="BU1" s="1">
        <f>COLUMN()</f>
        <v>73</v>
      </c>
      <c r="BV1" s="1">
        <f>COLUMN()</f>
        <v>74</v>
      </c>
      <c r="BW1" s="1">
        <f>COLUMN()</f>
        <v>75</v>
      </c>
      <c r="BX1" s="1">
        <f>COLUMN()</f>
        <v>76</v>
      </c>
      <c r="BY1" s="1">
        <f>COLUMN()</f>
        <v>77</v>
      </c>
      <c r="BZ1" s="1">
        <f>COLUMN()</f>
        <v>78</v>
      </c>
      <c r="CA1" s="1">
        <f>COLUMN()</f>
        <v>79</v>
      </c>
      <c r="CB1" s="1">
        <f>COLUMN()</f>
        <v>80</v>
      </c>
      <c r="CC1" s="1">
        <f>COLUMN()</f>
        <v>81</v>
      </c>
      <c r="CD1" s="1">
        <f>COLUMN()</f>
        <v>82</v>
      </c>
      <c r="CE1" s="1">
        <f>COLUMN()</f>
        <v>83</v>
      </c>
      <c r="CF1" s="1">
        <f>COLUMN()</f>
        <v>84</v>
      </c>
      <c r="CG1" s="1">
        <f>COLUMN()</f>
        <v>85</v>
      </c>
      <c r="CH1" s="1">
        <f>COLUMN()</f>
        <v>86</v>
      </c>
      <c r="CI1" s="1">
        <f>COLUMN()</f>
        <v>87</v>
      </c>
      <c r="CJ1" s="1">
        <f>COLUMN()</f>
        <v>88</v>
      </c>
      <c r="CK1" s="1">
        <f>COLUMN()</f>
        <v>89</v>
      </c>
      <c r="CL1" s="1">
        <f>COLUMN()</f>
        <v>90</v>
      </c>
      <c r="CM1" s="1">
        <f>COLUMN()</f>
        <v>91</v>
      </c>
      <c r="CN1" s="1">
        <f>COLUMN()</f>
        <v>92</v>
      </c>
      <c r="CO1" s="1">
        <f>COLUMN()</f>
        <v>93</v>
      </c>
      <c r="CP1" s="1">
        <f>COLUMN()</f>
        <v>94</v>
      </c>
      <c r="CQ1" s="1">
        <f>COLUMN()</f>
        <v>95</v>
      </c>
      <c r="CR1" s="1">
        <f>COLUMN()</f>
        <v>96</v>
      </c>
      <c r="CS1" s="1">
        <f>COLUMN()</f>
        <v>97</v>
      </c>
      <c r="CT1" s="1">
        <f>COLUMN()</f>
        <v>98</v>
      </c>
      <c r="CU1" s="1">
        <f>COLUMN()</f>
        <v>99</v>
      </c>
      <c r="CV1" s="1">
        <f>COLUMN()</f>
        <v>100</v>
      </c>
      <c r="CW1" s="1">
        <f>COLUMN()</f>
        <v>101</v>
      </c>
      <c r="CX1" s="1">
        <f>COLUMN()</f>
        <v>102</v>
      </c>
      <c r="CY1" s="1">
        <f>COLUMN()</f>
        <v>103</v>
      </c>
      <c r="CZ1" s="1">
        <f>COLUMN()</f>
        <v>104</v>
      </c>
      <c r="DA1" s="1">
        <f>COLUMN()</f>
        <v>105</v>
      </c>
      <c r="DB1" s="1">
        <f>COLUMN()</f>
        <v>106</v>
      </c>
      <c r="DC1" s="1">
        <f>COLUMN()</f>
        <v>107</v>
      </c>
      <c r="DD1" s="1">
        <f>COLUMN()</f>
        <v>108</v>
      </c>
      <c r="DE1" s="1">
        <f>COLUMN()</f>
        <v>109</v>
      </c>
      <c r="DF1" s="1">
        <f>COLUMN()</f>
        <v>110</v>
      </c>
      <c r="DG1" s="1">
        <f>COLUMN()</f>
        <v>111</v>
      </c>
      <c r="DH1" s="1">
        <f>COLUMN()</f>
        <v>112</v>
      </c>
      <c r="DI1" s="1">
        <f>COLUMN()</f>
        <v>113</v>
      </c>
      <c r="DJ1" s="1">
        <f>COLUMN()</f>
        <v>114</v>
      </c>
      <c r="DK1" s="1">
        <f>COLUMN()</f>
        <v>115</v>
      </c>
      <c r="DL1" s="1">
        <f>COLUMN()</f>
        <v>116</v>
      </c>
      <c r="DM1" s="1">
        <f>COLUMN()</f>
        <v>117</v>
      </c>
      <c r="DN1" s="1">
        <f>COLUMN()</f>
        <v>118</v>
      </c>
      <c r="DO1" s="1">
        <f>COLUMN()</f>
        <v>119</v>
      </c>
      <c r="DP1" s="1">
        <f>COLUMN()</f>
        <v>120</v>
      </c>
      <c r="DQ1" s="1">
        <f>COLUMN()</f>
        <v>121</v>
      </c>
      <c r="DR1" s="1">
        <f>COLUMN()</f>
        <v>122</v>
      </c>
      <c r="DS1" s="1">
        <f>COLUMN()</f>
        <v>123</v>
      </c>
      <c r="DT1" s="1">
        <f>COLUMN()</f>
        <v>124</v>
      </c>
      <c r="DU1" s="1">
        <f>COLUMN()</f>
        <v>125</v>
      </c>
      <c r="DV1" s="1">
        <f>COLUMN()</f>
        <v>126</v>
      </c>
      <c r="DW1" s="1">
        <f>COLUMN()</f>
        <v>127</v>
      </c>
      <c r="DX1" s="1">
        <f>COLUMN()</f>
        <v>128</v>
      </c>
      <c r="DY1" s="1">
        <f>COLUMN()</f>
        <v>129</v>
      </c>
      <c r="DZ1" s="1">
        <f>COLUMN()</f>
        <v>130</v>
      </c>
      <c r="EA1" s="1">
        <f>COLUMN()</f>
        <v>131</v>
      </c>
      <c r="EB1" s="1">
        <f>COLUMN()</f>
        <v>132</v>
      </c>
      <c r="EC1" s="1">
        <f>COLUMN()</f>
        <v>133</v>
      </c>
      <c r="ED1" s="1">
        <f>COLUMN()</f>
        <v>134</v>
      </c>
      <c r="EE1" s="1">
        <f>COLUMN()</f>
        <v>135</v>
      </c>
      <c r="EF1" s="1">
        <f>COLUMN()</f>
        <v>136</v>
      </c>
      <c r="EG1" s="1">
        <f>COLUMN()</f>
        <v>137</v>
      </c>
      <c r="EH1" s="1">
        <f>COLUMN()</f>
        <v>138</v>
      </c>
      <c r="EI1" s="1">
        <f>COLUMN()</f>
        <v>139</v>
      </c>
      <c r="EJ1" s="1">
        <f>COLUMN()</f>
        <v>140</v>
      </c>
      <c r="EK1" s="1">
        <f>COLUMN()</f>
        <v>141</v>
      </c>
      <c r="EL1" s="1">
        <f>COLUMN()</f>
        <v>142</v>
      </c>
      <c r="EM1" s="1">
        <f>COLUMN()</f>
        <v>143</v>
      </c>
      <c r="EN1" s="1">
        <f>COLUMN()</f>
        <v>144</v>
      </c>
      <c r="EO1" s="1">
        <f>COLUMN()</f>
        <v>145</v>
      </c>
      <c r="EP1" s="1">
        <f>COLUMN()</f>
        <v>146</v>
      </c>
      <c r="EQ1" s="1">
        <f>COLUMN()</f>
        <v>147</v>
      </c>
      <c r="ER1" s="1">
        <f>COLUMN()</f>
        <v>148</v>
      </c>
      <c r="ES1" s="1">
        <f>COLUMN()</f>
        <v>149</v>
      </c>
      <c r="ET1" s="1">
        <f>COLUMN()</f>
        <v>150</v>
      </c>
      <c r="EU1" s="1">
        <f>COLUMN()</f>
        <v>151</v>
      </c>
      <c r="EV1" s="1">
        <f>COLUMN()</f>
        <v>152</v>
      </c>
      <c r="EW1" s="1">
        <f>COLUMN()</f>
        <v>153</v>
      </c>
      <c r="EX1" s="1">
        <f>COLUMN()</f>
        <v>154</v>
      </c>
      <c r="EY1" s="1">
        <f>COLUMN()</f>
        <v>155</v>
      </c>
      <c r="EZ1" s="1">
        <f>COLUMN()</f>
        <v>156</v>
      </c>
      <c r="FA1" s="1">
        <f>COLUMN()</f>
        <v>157</v>
      </c>
      <c r="FB1" s="1">
        <f>COLUMN()</f>
        <v>158</v>
      </c>
      <c r="FC1" s="1">
        <f>COLUMN()</f>
        <v>159</v>
      </c>
      <c r="FD1" s="1">
        <f>COLUMN()</f>
        <v>160</v>
      </c>
      <c r="FE1" s="1">
        <f>COLUMN()</f>
        <v>161</v>
      </c>
      <c r="FF1" s="1">
        <f>COLUMN()</f>
        <v>162</v>
      </c>
      <c r="FG1" s="1">
        <f>COLUMN()</f>
        <v>163</v>
      </c>
      <c r="FH1" s="1">
        <f>COLUMN()</f>
        <v>164</v>
      </c>
      <c r="FI1" s="1">
        <f>COLUMN()</f>
        <v>165</v>
      </c>
      <c r="FJ1" s="1">
        <f>COLUMN()</f>
        <v>166</v>
      </c>
      <c r="FK1" s="1">
        <f>COLUMN()</f>
        <v>167</v>
      </c>
      <c r="FL1" s="1">
        <f>COLUMN()</f>
        <v>168</v>
      </c>
      <c r="FM1" s="1">
        <f>COLUMN()</f>
        <v>169</v>
      </c>
    </row>
    <row r="2" spans="1:169" hidden="1" x14ac:dyDescent="0.3">
      <c r="A2" s="1">
        <v>2</v>
      </c>
      <c r="B2" s="1"/>
      <c r="C2" s="1"/>
      <c r="D2" s="1"/>
      <c r="E2" s="1"/>
      <c r="F2" s="1"/>
      <c r="G2" s="1"/>
      <c r="H2" s="1"/>
      <c r="I2" s="1"/>
      <c r="J2" s="1" t="str">
        <f>IFERROR(VLOOKUP(INT((J$1-8)/2)&amp;".YC",CFR_0!$P:$Q,2,0),"")</f>
        <v/>
      </c>
      <c r="K2" s="1" t="str">
        <f>IFERROR(VLOOKUP(INT((K$1-8)/2)&amp;".YC",CFR_0!$P:$Q,2,0),"")</f>
        <v/>
      </c>
      <c r="L2" s="1" t="str">
        <f>IFERROR(VLOOKUP(INT((L$1-8)/2)&amp;".YC",CFR_0!$P:$Q,2,0),"")</f>
        <v/>
      </c>
      <c r="M2" s="1" t="str">
        <f>IFERROR(VLOOKUP(INT((M$1-8)/2)&amp;".YC",CFR_0!$P:$Q,2,0),"")</f>
        <v/>
      </c>
      <c r="N2" s="1" t="str">
        <f>IFERROR(VLOOKUP(INT((N$1-8)/2)&amp;".YC",CFR_0!$P:$Q,2,0),"")</f>
        <v/>
      </c>
      <c r="O2" s="1" t="str">
        <f>IFERROR(VLOOKUP(INT((O$1-8)/2)&amp;".YC",CFR_0!$P:$Q,2,0),"")</f>
        <v/>
      </c>
      <c r="P2" s="1" t="str">
        <f>IFERROR(VLOOKUP(INT((P$1-8)/2)&amp;".YC",CFR_0!$P:$Q,2,0),"")</f>
        <v/>
      </c>
      <c r="Q2" s="1" t="str">
        <f>IFERROR(VLOOKUP(INT((Q$1-8)/2)&amp;".YC",CFR_0!$P:$Q,2,0),"")</f>
        <v/>
      </c>
      <c r="R2" s="1" t="str">
        <f>IFERROR(VLOOKUP(INT((R$1-8)/2)&amp;".YC",CFR_0!$P:$Q,2,0),"")</f>
        <v/>
      </c>
      <c r="S2" s="1" t="str">
        <f>IFERROR(VLOOKUP(INT((S$1-8)/2)&amp;".YC",CFR_0!$P:$Q,2,0),"")</f>
        <v/>
      </c>
      <c r="T2" s="1" t="str">
        <f>IFERROR(VLOOKUP(INT((T$1-8)/2)&amp;".YC",CFR_0!$P:$Q,2,0),"")</f>
        <v/>
      </c>
      <c r="U2" s="1" t="str">
        <f>IFERROR(VLOOKUP(INT((U$1-8)/2)&amp;".YC",CFR_0!$P:$Q,2,0),"")</f>
        <v/>
      </c>
      <c r="V2" s="1" t="str">
        <f>IFERROR(VLOOKUP(INT((V$1-8)/2)&amp;".YC",CFR_0!$P:$Q,2,0),"")</f>
        <v/>
      </c>
      <c r="W2" s="1" t="str">
        <f>IFERROR(VLOOKUP(INT((W$1-8)/2)&amp;".YC",CFR_0!$P:$Q,2,0),"")</f>
        <v/>
      </c>
      <c r="X2" s="1" t="str">
        <f>IFERROR(VLOOKUP(INT((X$1-8)/2)&amp;".YC",CFR_0!$P:$Q,2,0),"")</f>
        <v/>
      </c>
      <c r="Y2" s="1" t="str">
        <f>IFERROR(VLOOKUP(INT((Y$1-8)/2)&amp;".YC",CFR_0!$P:$Q,2,0),"")</f>
        <v/>
      </c>
      <c r="Z2" s="1" t="str">
        <f>IFERROR(VLOOKUP(INT((Z$1-8)/2)&amp;".YC",CFR_0!$P:$Q,2,0),"")</f>
        <v/>
      </c>
      <c r="AA2" s="1" t="str">
        <f>IFERROR(VLOOKUP(INT((AA$1-8)/2)&amp;".YC",CFR_0!$P:$Q,2,0),"")</f>
        <v/>
      </c>
      <c r="AB2" s="1" t="str">
        <f>IFERROR(VLOOKUP(INT((AB$1-8)/2)&amp;".YC",CFR_0!$P:$Q,2,0),"")</f>
        <v/>
      </c>
      <c r="AC2" s="1" t="str">
        <f>IFERROR(VLOOKUP(INT((AC$1-8)/2)&amp;".YC",CFR_0!$P:$Q,2,0),"")</f>
        <v/>
      </c>
      <c r="AD2" s="1" t="str">
        <f>IFERROR(VLOOKUP(INT((AD$1-8)/2)&amp;".YC",CFR_0!$P:$Q,2,0),"")</f>
        <v/>
      </c>
      <c r="AE2" s="1" t="str">
        <f>IFERROR(VLOOKUP(INT((AE$1-8)/2)&amp;".YC",CFR_0!$P:$Q,2,0),"")</f>
        <v/>
      </c>
      <c r="AF2" s="1" t="str">
        <f>IFERROR(VLOOKUP(INT((AF$1-8)/2)&amp;".YC",CFR_0!$P:$Q,2,0),"")</f>
        <v/>
      </c>
      <c r="AG2" s="1" t="str">
        <f>IFERROR(VLOOKUP(INT((AG$1-8)/2)&amp;".YC",CFR_0!$P:$Q,2,0),"")</f>
        <v/>
      </c>
      <c r="AH2" s="1" t="str">
        <f>IFERROR(VLOOKUP(INT((AH$1-8)/2)&amp;".YC",CFR_0!$P:$Q,2,0),"")</f>
        <v/>
      </c>
      <c r="AI2" s="1" t="str">
        <f>IFERROR(VLOOKUP(INT((AI$1-8)/2)&amp;".YC",CFR_0!$P:$Q,2,0),"")</f>
        <v/>
      </c>
      <c r="AJ2" s="1" t="str">
        <f>IFERROR(VLOOKUP(INT((AJ$1-8)/2)&amp;".YC",CFR_0!$P:$Q,2,0),"")</f>
        <v/>
      </c>
      <c r="AK2" s="1" t="str">
        <f>IFERROR(VLOOKUP(INT((AK$1-8)/2)&amp;".YC",CFR_0!$P:$Q,2,0),"")</f>
        <v/>
      </c>
      <c r="AL2" s="1" t="str">
        <f>IFERROR(VLOOKUP(INT((AL$1-8)/2)&amp;".YC",CFR_0!$P:$Q,2,0),"")</f>
        <v/>
      </c>
      <c r="AM2" s="1" t="str">
        <f>IFERROR(VLOOKUP(INT((AM$1-8)/2)&amp;".YC",CFR_0!$P:$Q,2,0),"")</f>
        <v/>
      </c>
      <c r="AN2" s="1" t="str">
        <f>IFERROR(VLOOKUP(INT((AN$1-8)/2)&amp;".YC",CFR_0!$P:$Q,2,0),"")</f>
        <v/>
      </c>
      <c r="AO2" s="1" t="str">
        <f>IFERROR(VLOOKUP(INT((AO$1-8)/2)&amp;".YC",CFR_0!$P:$Q,2,0),"")</f>
        <v/>
      </c>
      <c r="AP2" s="1" t="str">
        <f>IFERROR(VLOOKUP(INT((AP$1-8)/2)&amp;".YC",CFR_0!$P:$Q,2,0),"")</f>
        <v/>
      </c>
      <c r="AQ2" s="1" t="str">
        <f>IFERROR(VLOOKUP(INT((AQ$1-8)/2)&amp;".YC",CFR_0!$P:$Q,2,0),"")</f>
        <v/>
      </c>
      <c r="AR2" s="1" t="str">
        <f>IFERROR(VLOOKUP(INT((AR$1-8)/2)&amp;".YC",CFR_0!$P:$Q,2,0),"")</f>
        <v/>
      </c>
      <c r="AS2" s="1" t="str">
        <f>IFERROR(VLOOKUP(INT((AS$1-8)/2)&amp;".YC",CFR_0!$P:$Q,2,0),"")</f>
        <v/>
      </c>
      <c r="AT2" s="1" t="str">
        <f>IFERROR(VLOOKUP(INT((AT$1-8)/2)&amp;".YC",CFR_0!$P:$Q,2,0),"")</f>
        <v/>
      </c>
      <c r="AU2" s="1" t="str">
        <f>IFERROR(VLOOKUP(INT((AU$1-8)/2)&amp;".YC",CFR_0!$P:$Q,2,0),"")</f>
        <v/>
      </c>
      <c r="AV2" s="1" t="str">
        <f>IFERROR(VLOOKUP(INT((AV$1-8)/2)&amp;".YC",CFR_0!$P:$Q,2,0),"")</f>
        <v/>
      </c>
      <c r="AW2" s="1" t="str">
        <f>IFERROR(VLOOKUP(INT((AW$1-8)/2)&amp;".YC",CFR_0!$P:$Q,2,0),"")</f>
        <v/>
      </c>
      <c r="AX2" s="1" t="str">
        <f>IFERROR(VLOOKUP(INT((AX$1-8)/2)&amp;".YC",CFR_0!$P:$Q,2,0),"")</f>
        <v/>
      </c>
      <c r="AY2" s="1" t="str">
        <f>IFERROR(VLOOKUP(INT((AY$1-8)/2)&amp;".YC",CFR_0!$P:$Q,2,0),"")</f>
        <v/>
      </c>
      <c r="AZ2" s="1" t="str">
        <f>IFERROR(VLOOKUP(INT((AZ$1-8)/2)&amp;".YC",CFR_0!$P:$Q,2,0),"")</f>
        <v/>
      </c>
      <c r="BA2" s="1" t="str">
        <f>IFERROR(VLOOKUP(INT((BA$1-8)/2)&amp;".YC",CFR_0!$P:$Q,2,0),"")</f>
        <v/>
      </c>
      <c r="BB2" s="1" t="str">
        <f>IFERROR(VLOOKUP(INT((BB$1-8)/2)&amp;".YC",CFR_0!$P:$Q,2,0),"")</f>
        <v/>
      </c>
      <c r="BC2" s="1" t="str">
        <f>IFERROR(VLOOKUP(INT((BC$1-8)/2)&amp;".YC",CFR_0!$P:$Q,2,0),"")</f>
        <v/>
      </c>
      <c r="BD2" s="1" t="str">
        <f>IFERROR(VLOOKUP(INT((BD$1-8)/2)&amp;".YC",CFR_0!$P:$Q,2,0),"")</f>
        <v/>
      </c>
      <c r="BE2" s="1" t="str">
        <f>IFERROR(VLOOKUP(INT((BE$1-8)/2)&amp;".YC",CFR_0!$P:$Q,2,0),"")</f>
        <v/>
      </c>
      <c r="BF2" s="1" t="str">
        <f>IFERROR(VLOOKUP(INT((BF$1-8)/2)&amp;".YC",CFR_0!$P:$Q,2,0),"")</f>
        <v/>
      </c>
      <c r="BG2" s="1" t="str">
        <f>IFERROR(VLOOKUP(INT((BG$1-8)/2)&amp;".YC",CFR_0!$P:$Q,2,0),"")</f>
        <v/>
      </c>
      <c r="BH2" s="1" t="str">
        <f>IFERROR(VLOOKUP(INT((BH$1-8)/2)&amp;".YC",CFR_0!$P:$Q,2,0),"")</f>
        <v/>
      </c>
      <c r="BI2" s="1" t="str">
        <f>IFERROR(VLOOKUP(INT((BI$1-8)/2)&amp;".YC",CFR_0!$P:$Q,2,0),"")</f>
        <v/>
      </c>
      <c r="BJ2" s="1" t="str">
        <f>IFERROR(VLOOKUP(INT((BJ$1-8)/2)&amp;".YC",CFR_0!$P:$Q,2,0),"")</f>
        <v/>
      </c>
      <c r="BK2" s="1" t="str">
        <f>IFERROR(VLOOKUP(INT((BK$1-8)/2)&amp;".YC",CFR_0!$P:$Q,2,0),"")</f>
        <v/>
      </c>
      <c r="BL2" s="1" t="str">
        <f>IFERROR(VLOOKUP(INT((BL$1-8)/2)&amp;".YC",CFR_0!$P:$Q,2,0),"")</f>
        <v/>
      </c>
      <c r="BM2" s="1" t="str">
        <f>IFERROR(VLOOKUP(INT((BM$1-8)/2)&amp;".YC",CFR_0!$P:$Q,2,0),"")</f>
        <v/>
      </c>
      <c r="BN2" s="1" t="str">
        <f>IFERROR(VLOOKUP(INT((BN$1-8)/2)&amp;".YC",CFR_0!$P:$Q,2,0),"")</f>
        <v/>
      </c>
      <c r="BO2" s="1" t="str">
        <f>IFERROR(VLOOKUP(INT((BO$1-8)/2)&amp;".YC",CFR_0!$P:$Q,2,0),"")</f>
        <v/>
      </c>
      <c r="BP2" s="1" t="str">
        <f>IFERROR(VLOOKUP(INT((BP$1-8)/2)&amp;".YC",CFR_0!$P:$Q,2,0),"")</f>
        <v/>
      </c>
      <c r="BQ2" s="1" t="str">
        <f>IFERROR(VLOOKUP(INT((BQ$1-8)/2)&amp;".YC",CFR_0!$P:$Q,2,0),"")</f>
        <v/>
      </c>
      <c r="BR2" s="1" t="str">
        <f>IFERROR(VLOOKUP(INT((BR$1-8)/2)&amp;".YC",CFR_0!$P:$Q,2,0),"")</f>
        <v/>
      </c>
      <c r="BS2" s="1" t="str">
        <f>IFERROR(VLOOKUP(INT((BS$1-8)/2)&amp;".YC",CFR_0!$P:$Q,2,0),"")</f>
        <v/>
      </c>
      <c r="BT2" s="1" t="str">
        <f>IFERROR(VLOOKUP(INT((BT$1-8)/2)&amp;".YC",CFR_0!$P:$Q,2,0),"")</f>
        <v/>
      </c>
      <c r="BU2" s="1" t="str">
        <f>IFERROR(VLOOKUP(INT((BU$1-8)/2)&amp;".YC",CFR_0!$P:$Q,2,0),"")</f>
        <v/>
      </c>
      <c r="BV2" s="1" t="str">
        <f>IFERROR(VLOOKUP(INT((BV$1-8)/2)&amp;".YC",CFR_0!$P:$Q,2,0),"")</f>
        <v/>
      </c>
      <c r="BW2" s="1" t="str">
        <f>IFERROR(VLOOKUP(INT((BW$1-8)/2)&amp;".YC",CFR_0!$P:$Q,2,0),"")</f>
        <v/>
      </c>
      <c r="BX2" s="1" t="str">
        <f>IFERROR(VLOOKUP(INT((BX$1-8)/2)&amp;".YC",CFR_0!$P:$Q,2,0),"")</f>
        <v/>
      </c>
      <c r="BY2" s="1" t="str">
        <f>IFERROR(VLOOKUP(INT((BY$1-8)/2)&amp;".YC",CFR_0!$P:$Q,2,0),"")</f>
        <v/>
      </c>
      <c r="BZ2" s="1" t="str">
        <f>IFERROR(VLOOKUP(INT((BZ$1-8)/2)&amp;".YC",CFR_0!$P:$Q,2,0),"")</f>
        <v/>
      </c>
      <c r="CA2" s="1" t="str">
        <f>IFERROR(VLOOKUP(INT((CA$1-8)/2)&amp;".YC",CFR_0!$P:$Q,2,0),"")</f>
        <v/>
      </c>
      <c r="CB2" s="1" t="str">
        <f>IFERROR(VLOOKUP(INT((CB$1-8)/2)&amp;".YC",CFR_0!$P:$Q,2,0),"")</f>
        <v/>
      </c>
      <c r="CC2" s="1" t="str">
        <f>IFERROR(VLOOKUP(INT((CC$1-8)/2)&amp;".YC",CFR_0!$P:$Q,2,0),"")</f>
        <v/>
      </c>
      <c r="CD2" s="1" t="str">
        <f>IFERROR(VLOOKUP(INT((CD$1-8)/2)&amp;".YC",CFR_0!$P:$Q,2,0),"")</f>
        <v/>
      </c>
      <c r="CE2" s="1" t="str">
        <f>IFERROR(VLOOKUP(INT((CE$1-8)/2)&amp;".YC",CFR_0!$P:$Q,2,0),"")</f>
        <v/>
      </c>
      <c r="CF2" s="1" t="str">
        <f>IFERROR(VLOOKUP(INT((CF$1-8)/2)&amp;".YC",CFR_0!$P:$Q,2,0),"")</f>
        <v/>
      </c>
      <c r="CG2" s="1" t="str">
        <f>IFERROR(VLOOKUP(INT((CG$1-8)/2)&amp;".YC",CFR_0!$P:$Q,2,0),"")</f>
        <v/>
      </c>
      <c r="CH2" s="1" t="str">
        <f>IFERROR(VLOOKUP(INT((CH$1-8)/2)&amp;".YC",CFR_0!$P:$Q,2,0),"")</f>
        <v/>
      </c>
      <c r="CI2" s="1" t="str">
        <f>IFERROR(VLOOKUP(INT((CI$1-8)/2)&amp;".YC",CFR_0!$P:$Q,2,0),"")</f>
        <v/>
      </c>
      <c r="CJ2" s="1" t="str">
        <f>IFERROR(VLOOKUP(INT((CJ$1-8)/2)&amp;".YC",CFR_0!$P:$Q,2,0),"")</f>
        <v/>
      </c>
      <c r="CK2" s="1" t="str">
        <f>IFERROR(VLOOKUP(INT((CK$1-8)/2)&amp;".YC",CFR_0!$P:$Q,2,0),"")</f>
        <v/>
      </c>
      <c r="CL2" s="1" t="str">
        <f>IFERROR(VLOOKUP(INT((CL$1-8)/2)&amp;".YC",CFR_0!$P:$Q,2,0),"")</f>
        <v/>
      </c>
      <c r="CM2" s="1" t="str">
        <f>IFERROR(VLOOKUP(INT((CM$1-8)/2)&amp;".YC",CFR_0!$P:$Q,2,0),"")</f>
        <v/>
      </c>
      <c r="CN2" s="1" t="str">
        <f>IFERROR(VLOOKUP(INT((CN$1-8)/2)&amp;".YC",CFR_0!$P:$Q,2,0),"")</f>
        <v/>
      </c>
      <c r="CO2" s="1" t="str">
        <f>IFERROR(VLOOKUP(INT((CO$1-8)/2)&amp;".YC",CFR_0!$P:$Q,2,0),"")</f>
        <v/>
      </c>
      <c r="CP2" s="1" t="str">
        <f>IFERROR(VLOOKUP(INT((CP$1-8)/2)&amp;".YC",CFR_0!$P:$Q,2,0),"")</f>
        <v/>
      </c>
      <c r="CQ2" s="1" t="str">
        <f>IFERROR(VLOOKUP(INT((CQ$1-8)/2)&amp;".YC",CFR_0!$P:$Q,2,0),"")</f>
        <v/>
      </c>
      <c r="CR2" s="1" t="str">
        <f>IFERROR(VLOOKUP(INT((CR$1-8)/2)&amp;".YC",CFR_0!$P:$Q,2,0),"")</f>
        <v/>
      </c>
      <c r="CS2" s="1" t="str">
        <f>IFERROR(VLOOKUP(INT((CS$1-8)/2)&amp;".YC",CFR_0!$P:$Q,2,0),"")</f>
        <v/>
      </c>
      <c r="CT2" s="1" t="str">
        <f>IFERROR(VLOOKUP(INT((CT$1-8)/2)&amp;".YC",CFR_0!$P:$Q,2,0),"")</f>
        <v/>
      </c>
      <c r="CU2" s="1" t="str">
        <f>IFERROR(VLOOKUP(INT((CU$1-8)/2)&amp;".YC",CFR_0!$P:$Q,2,0),"")</f>
        <v/>
      </c>
      <c r="CV2" s="1" t="str">
        <f>IFERROR(VLOOKUP(INT((CV$1-8)/2)&amp;".YC",CFR_0!$P:$Q,2,0),"")</f>
        <v/>
      </c>
      <c r="CW2" s="1" t="str">
        <f>IFERROR(VLOOKUP(INT((CW$1-8)/2)&amp;".YC",CFR_0!$P:$Q,2,0),"")</f>
        <v/>
      </c>
      <c r="CX2" s="1" t="str">
        <f>IFERROR(VLOOKUP(INT((CX$1-8)/2)&amp;".YC",CFR_0!$P:$Q,2,0),"")</f>
        <v/>
      </c>
      <c r="CY2" s="1" t="str">
        <f>IFERROR(VLOOKUP(INT((CY$1-8)/2)&amp;".YC",CFR_0!$P:$Q,2,0),"")</f>
        <v/>
      </c>
      <c r="CZ2" s="1" t="str">
        <f>IFERROR(VLOOKUP(INT((CZ$1-8)/2)&amp;".YC",CFR_0!$P:$Q,2,0),"")</f>
        <v/>
      </c>
      <c r="DA2" s="1" t="str">
        <f>IFERROR(VLOOKUP(INT((DA$1-8)/2)&amp;".YC",CFR_0!$P:$Q,2,0),"")</f>
        <v/>
      </c>
      <c r="DB2" s="1" t="str">
        <f>IFERROR(VLOOKUP(INT((DB$1-8)/2)&amp;".YC",CFR_0!$P:$Q,2,0),"")</f>
        <v/>
      </c>
      <c r="DC2" s="1" t="str">
        <f>IFERROR(VLOOKUP(INT((DC$1-8)/2)&amp;".YC",CFR_0!$P:$Q,2,0),"")</f>
        <v/>
      </c>
      <c r="DD2" s="1" t="str">
        <f>IFERROR(VLOOKUP(INT((DD$1-8)/2)&amp;".YC",CFR_0!$P:$Q,2,0),"")</f>
        <v/>
      </c>
      <c r="DE2" s="1" t="str">
        <f>IFERROR(VLOOKUP(INT((DE$1-8)/2)&amp;".YC",CFR_0!$P:$Q,2,0),"")</f>
        <v/>
      </c>
      <c r="DF2" s="1" t="str">
        <f>IFERROR(VLOOKUP(INT((DF$1-8)/2)&amp;".YC",CFR_0!$P:$Q,2,0),"")</f>
        <v/>
      </c>
      <c r="DG2" s="1" t="str">
        <f>IFERROR(VLOOKUP(INT((DG$1-8)/2)&amp;".YC",CFR_0!$P:$Q,2,0),"")</f>
        <v/>
      </c>
      <c r="DH2" s="1" t="str">
        <f>IFERROR(VLOOKUP(INT((DH$1-8)/2)&amp;".YC",CFR_0!$P:$Q,2,0),"")</f>
        <v/>
      </c>
      <c r="DI2" s="1" t="str">
        <f>IFERROR(VLOOKUP(INT((DI$1-8)/2)&amp;".YC",CFR_0!$P:$Q,2,0),"")</f>
        <v/>
      </c>
      <c r="DJ2" s="1" t="str">
        <f>IFERROR(VLOOKUP(INT((DJ$1-8)/2)&amp;".YC",CFR_0!$P:$Q,2,0),"")</f>
        <v/>
      </c>
      <c r="DK2" s="1" t="str">
        <f>IFERROR(VLOOKUP(INT((DK$1-8)/2)&amp;".YC",CFR_0!$P:$Q,2,0),"")</f>
        <v/>
      </c>
      <c r="DL2" s="1" t="str">
        <f>IFERROR(VLOOKUP(INT((DL$1-8)/2)&amp;".YC",CFR_0!$P:$Q,2,0),"")</f>
        <v/>
      </c>
      <c r="DM2" s="1" t="str">
        <f>IFERROR(VLOOKUP(INT((DM$1-8)/2)&amp;".YC",CFR_0!$P:$Q,2,0),"")</f>
        <v/>
      </c>
      <c r="DN2" s="1" t="str">
        <f>IFERROR(VLOOKUP(INT((DN$1-8)/2)&amp;".YC",CFR_0!$P:$Q,2,0),"")</f>
        <v/>
      </c>
      <c r="DO2" s="1" t="str">
        <f>IFERROR(VLOOKUP(INT((DO$1-8)/2)&amp;".YC",CFR_0!$P:$Q,2,0),"")</f>
        <v/>
      </c>
      <c r="DP2" s="1" t="str">
        <f>IFERROR(VLOOKUP(INT((DP$1-8)/2)&amp;".YC",CFR_0!$P:$Q,2,0),"")</f>
        <v/>
      </c>
      <c r="DQ2" s="1" t="str">
        <f>IFERROR(VLOOKUP(INT((DQ$1-8)/2)&amp;".YC",CFR_0!$P:$Q,2,0),"")</f>
        <v/>
      </c>
      <c r="DR2" s="1" t="str">
        <f>IFERROR(VLOOKUP(INT((DR$1-8)/2)&amp;".YC",CFR_0!$P:$Q,2,0),"")</f>
        <v/>
      </c>
      <c r="DS2" s="1" t="str">
        <f>IFERROR(VLOOKUP(INT((DS$1-8)/2)&amp;".YC",CFR_0!$P:$Q,2,0),"")</f>
        <v/>
      </c>
      <c r="DT2" s="1" t="str">
        <f>IFERROR(VLOOKUP(INT((DT$1-8)/2)&amp;".YC",CFR_0!$P:$Q,2,0),"")</f>
        <v/>
      </c>
      <c r="DU2" s="1" t="str">
        <f>IFERROR(VLOOKUP(INT((DU$1-8)/2)&amp;".YC",CFR_0!$P:$Q,2,0),"")</f>
        <v/>
      </c>
      <c r="DV2" s="1" t="str">
        <f>IFERROR(VLOOKUP(INT((DV$1-8)/2)&amp;".YC",CFR_0!$P:$Q,2,0),"")</f>
        <v/>
      </c>
      <c r="DW2" s="1" t="str">
        <f>IFERROR(VLOOKUP(INT((DW$1-8)/2)&amp;".YC",CFR_0!$P:$Q,2,0),"")</f>
        <v/>
      </c>
      <c r="DX2" s="1" t="str">
        <f>IFERROR(VLOOKUP(INT((DX$1-8)/2)&amp;".YC",CFR_0!$P:$Q,2,0),"")</f>
        <v/>
      </c>
      <c r="DY2" s="1" t="str">
        <f>IFERROR(VLOOKUP(INT((DY$1-8)/2)&amp;".YC",CFR_0!$P:$Q,2,0),"")</f>
        <v/>
      </c>
      <c r="DZ2" s="1" t="str">
        <f>IFERROR(VLOOKUP(INT((DZ$1-8)/2)&amp;".YC",CFR_0!$P:$Q,2,0),"")</f>
        <v/>
      </c>
      <c r="EA2" s="1" t="str">
        <f>IFERROR(VLOOKUP(INT((EA$1-8)/2)&amp;".YC",CFR_0!$P:$Q,2,0),"")</f>
        <v/>
      </c>
      <c r="EB2" s="1" t="str">
        <f>IFERROR(VLOOKUP(INT((EB$1-8)/2)&amp;".YC",CFR_0!$P:$Q,2,0),"")</f>
        <v/>
      </c>
      <c r="EC2" s="1" t="str">
        <f>IFERROR(VLOOKUP(INT((EC$1-8)/2)&amp;".YC",CFR_0!$P:$Q,2,0),"")</f>
        <v/>
      </c>
      <c r="ED2" s="1" t="str">
        <f>IFERROR(VLOOKUP(INT((ED$1-8)/2)&amp;".YC",CFR_0!$P:$Q,2,0),"")</f>
        <v/>
      </c>
      <c r="EE2" s="1" t="str">
        <f>IFERROR(VLOOKUP(INT((EE$1-8)/2)&amp;".YC",CFR_0!$P:$Q,2,0),"")</f>
        <v/>
      </c>
      <c r="EF2" s="1" t="str">
        <f>IFERROR(VLOOKUP(INT((EF$1-8)/2)&amp;".YC",CFR_0!$P:$Q,2,0),"")</f>
        <v/>
      </c>
      <c r="EG2" s="1" t="str">
        <f>IFERROR(VLOOKUP(INT((EG$1-8)/2)&amp;".YC",CFR_0!$P:$Q,2,0),"")</f>
        <v/>
      </c>
      <c r="EH2" s="1" t="str">
        <f>IFERROR(VLOOKUP(INT((EH$1-8)/2)&amp;".YC",CFR_0!$P:$Q,2,0),"")</f>
        <v/>
      </c>
      <c r="EI2" s="1" t="str">
        <f>IFERROR(VLOOKUP(INT((EI$1-8)/2)&amp;".YC",CFR_0!$P:$Q,2,0),"")</f>
        <v/>
      </c>
      <c r="EJ2" s="1" t="str">
        <f>IFERROR(VLOOKUP(INT((EJ$1-8)/2)&amp;".YC",CFR_0!$P:$Q,2,0),"")</f>
        <v/>
      </c>
      <c r="EK2" s="1" t="str">
        <f>IFERROR(VLOOKUP(INT((EK$1-8)/2)&amp;".YC",CFR_0!$P:$Q,2,0),"")</f>
        <v/>
      </c>
      <c r="EL2" s="1" t="str">
        <f>IFERROR(VLOOKUP(INT((EL$1-8)/2)&amp;".YC",CFR_0!$P:$Q,2,0),"")</f>
        <v/>
      </c>
      <c r="EM2" s="1" t="str">
        <f>IFERROR(VLOOKUP(INT((EM$1-8)/2)&amp;".YC",CFR_0!$P:$Q,2,0),"")</f>
        <v/>
      </c>
      <c r="EN2" s="1" t="str">
        <f>IFERROR(VLOOKUP(INT((EN$1-8)/2)&amp;".YC",CFR_0!$P:$Q,2,0),"")</f>
        <v/>
      </c>
      <c r="EO2" s="1" t="str">
        <f>IFERROR(VLOOKUP(INT((EO$1-8)/2)&amp;".YC",CFR_0!$P:$Q,2,0),"")</f>
        <v/>
      </c>
      <c r="EP2" s="1" t="str">
        <f>IFERROR(VLOOKUP(INT((EP$1-8)/2)&amp;".YC",CFR_0!$P:$Q,2,0),"")</f>
        <v/>
      </c>
      <c r="EQ2" s="1" t="str">
        <f>IFERROR(VLOOKUP(INT((EQ$1-8)/2)&amp;".YC",CFR_0!$P:$Q,2,0),"")</f>
        <v/>
      </c>
      <c r="ER2" s="1" t="str">
        <f>IFERROR(VLOOKUP(INT((ER$1-8)/2)&amp;".YC",CFR_0!$P:$Q,2,0),"")</f>
        <v/>
      </c>
      <c r="ES2" s="1" t="str">
        <f>IFERROR(VLOOKUP(INT((ES$1-8)/2)&amp;".YC",CFR_0!$P:$Q,2,0),"")</f>
        <v/>
      </c>
      <c r="ET2" s="1" t="str">
        <f>IFERROR(VLOOKUP(INT((ET$1-8)/2)&amp;".YC",CFR_0!$P:$Q,2,0),"")</f>
        <v/>
      </c>
      <c r="EU2" s="1" t="str">
        <f>IFERROR(VLOOKUP(INT((EU$1-8)/2)&amp;".YC",CFR_0!$P:$Q,2,0),"")</f>
        <v/>
      </c>
      <c r="EV2" s="1" t="str">
        <f>IFERROR(VLOOKUP(INT((EV$1-8)/2)&amp;".YC",CFR_0!$P:$Q,2,0),"")</f>
        <v/>
      </c>
      <c r="EW2" s="1" t="str">
        <f>IFERROR(VLOOKUP(INT((EW$1-8)/2)&amp;".YC",CFR_0!$P:$Q,2,0),"")</f>
        <v/>
      </c>
      <c r="EX2" s="1" t="str">
        <f>IFERROR(VLOOKUP(INT((EX$1-8)/2)&amp;".YC",CFR_0!$P:$Q,2,0),"")</f>
        <v/>
      </c>
      <c r="EY2" s="1" t="str">
        <f>IFERROR(VLOOKUP(INT((EY$1-8)/2)&amp;".YC",CFR_0!$P:$Q,2,0),"")</f>
        <v/>
      </c>
      <c r="EZ2" s="1" t="str">
        <f>IFERROR(VLOOKUP(INT((EZ$1-8)/2)&amp;".YC",CFR_0!$P:$Q,2,0),"")</f>
        <v/>
      </c>
      <c r="FA2" s="1" t="str">
        <f>IFERROR(VLOOKUP(INT((FA$1-8)/2)&amp;".YC",CFR_0!$P:$Q,2,0),"")</f>
        <v/>
      </c>
      <c r="FB2" s="1" t="str">
        <f>IFERROR(VLOOKUP(INT((FB$1-8)/2)&amp;".YC",CFR_0!$P:$Q,2,0),"")</f>
        <v/>
      </c>
      <c r="FC2" s="1" t="str">
        <f>IFERROR(VLOOKUP(INT((FC$1-8)/2)&amp;".YC",CFR_0!$P:$Q,2,0),"")</f>
        <v/>
      </c>
      <c r="FD2" s="1" t="str">
        <f>IFERROR(VLOOKUP(INT((FD$1-8)/2)&amp;".YC",CFR_0!$P:$Q,2,0),"")</f>
        <v/>
      </c>
      <c r="FE2" s="1" t="str">
        <f>IFERROR(VLOOKUP(INT((FE$1-8)/2)&amp;".YC",CFR_0!$P:$Q,2,0),"")</f>
        <v/>
      </c>
      <c r="FF2" s="1" t="str">
        <f>IFERROR(VLOOKUP(INT((FF$1-8)/2)&amp;".YC",CFR_0!$P:$Q,2,0),"")</f>
        <v/>
      </c>
      <c r="FG2" s="1" t="str">
        <f>IFERROR(VLOOKUP(INT((FG$1-8)/2)&amp;".YC",CFR_0!$P:$Q,2,0),"")</f>
        <v/>
      </c>
      <c r="FH2" s="1" t="str">
        <f>IFERROR(VLOOKUP(INT((FH$1-8)/2)&amp;".YC",CFR_0!$P:$Q,2,0),"")</f>
        <v/>
      </c>
      <c r="FI2" s="1" t="str">
        <f>IFERROR(VLOOKUP(INT((FI$1-8)/2)&amp;".YC",CFR_0!$P:$Q,2,0),"")</f>
        <v/>
      </c>
      <c r="FJ2" s="1" t="str">
        <f>IFERROR(VLOOKUP(INT((FJ$1-8)/2)&amp;".YC",CFR_0!$P:$Q,2,0),"")</f>
        <v/>
      </c>
      <c r="FK2" s="1" t="str">
        <f>IFERROR(VLOOKUP(INT((FK$1-8)/2)&amp;".YC",CFR_0!$P:$Q,2,0),"")</f>
        <v/>
      </c>
      <c r="FL2" s="1" t="str">
        <f>IFERROR(VLOOKUP(INT((FL$1-8)/2)&amp;".YC",CFR_0!$P:$Q,2,0),"")</f>
        <v/>
      </c>
      <c r="FM2" s="1" t="str">
        <f>IFERROR(VLOOKUP(INT((FM$1-8)/2)&amp;".YC",CFR_0!$P:$Q,2,0),"")</f>
        <v/>
      </c>
    </row>
    <row r="3" spans="1:169" ht="14.4" hidden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</row>
    <row r="4" spans="1:169" ht="15" customHeight="1" x14ac:dyDescent="0.3">
      <c r="A4" s="131" t="s">
        <v>410</v>
      </c>
      <c r="B4" s="132"/>
      <c r="C4" s="430" t="str">
        <f>+IF(CFR_1!C4="","",CFR_1!C4)</f>
        <v/>
      </c>
      <c r="D4" s="431"/>
      <c r="E4" s="380" t="s">
        <v>428</v>
      </c>
      <c r="F4" s="381"/>
      <c r="G4" s="377" t="str">
        <f>+IF(CFR_0!G4="","",CFR_0!G4)</f>
        <v/>
      </c>
      <c r="H4" s="382"/>
      <c r="I4" s="85"/>
      <c r="J4" s="66"/>
      <c r="K4" s="67"/>
      <c r="L4" s="67"/>
      <c r="M4" s="67"/>
      <c r="N4" s="68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</row>
    <row r="5" spans="1:169" ht="15.75" customHeight="1" thickBot="1" x14ac:dyDescent="0.35">
      <c r="A5" s="133" t="s">
        <v>2</v>
      </c>
      <c r="B5" s="134"/>
      <c r="C5" s="427" t="str">
        <f>+IF(CFR_1!C5="","",IF(LEFT(CFR_1!C5,5) = "C1010", CFR_1!C6,CFR_1!C5))</f>
        <v/>
      </c>
      <c r="D5" s="428"/>
      <c r="E5" s="428"/>
      <c r="F5" s="428"/>
      <c r="G5" s="428"/>
      <c r="H5" s="429"/>
      <c r="I5" s="85"/>
      <c r="J5" s="424" t="s">
        <v>188</v>
      </c>
      <c r="K5" s="425"/>
      <c r="L5" s="425"/>
      <c r="M5" s="425"/>
      <c r="N5" s="426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</row>
    <row r="6" spans="1:169" ht="15.75" customHeight="1" thickBot="1" x14ac:dyDescent="0.35">
      <c r="A6" s="133" t="s">
        <v>257</v>
      </c>
      <c r="B6" s="151"/>
      <c r="C6" s="428"/>
      <c r="D6" s="428"/>
      <c r="E6" s="428"/>
      <c r="F6" s="428"/>
      <c r="G6" s="428"/>
      <c r="H6" s="429"/>
      <c r="I6" s="82"/>
      <c r="J6" s="362" t="s">
        <v>189</v>
      </c>
      <c r="K6" s="363"/>
      <c r="L6" s="363"/>
      <c r="M6" s="363"/>
      <c r="N6" s="364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</row>
    <row r="7" spans="1:169" ht="15" customHeight="1" x14ac:dyDescent="0.3">
      <c r="A7" s="45" t="s">
        <v>0</v>
      </c>
      <c r="B7" s="34"/>
      <c r="C7" s="34"/>
      <c r="D7" s="34"/>
      <c r="E7" s="34"/>
      <c r="F7" s="34"/>
      <c r="G7" s="43" t="s">
        <v>1</v>
      </c>
      <c r="H7" s="36"/>
      <c r="I7" s="86"/>
      <c r="J7" s="69"/>
      <c r="K7" s="70"/>
      <c r="L7" s="70"/>
      <c r="M7" s="70"/>
      <c r="N7" s="71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</row>
    <row r="8" spans="1:169" ht="15" customHeight="1" x14ac:dyDescent="0.3">
      <c r="A8" s="419" t="s">
        <v>180</v>
      </c>
      <c r="B8" s="420"/>
      <c r="C8" s="421" t="s">
        <v>182</v>
      </c>
      <c r="D8" s="422"/>
      <c r="E8" s="422"/>
      <c r="F8" s="422"/>
      <c r="G8" s="37" t="s">
        <v>114</v>
      </c>
      <c r="H8" s="38" t="s">
        <v>115</v>
      </c>
      <c r="I8" s="85"/>
      <c r="J8" s="72" t="s">
        <v>209</v>
      </c>
      <c r="K8" s="70"/>
      <c r="L8" s="70"/>
      <c r="M8" s="73"/>
      <c r="N8" s="71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</row>
    <row r="9" spans="1:169" ht="15" customHeight="1" x14ac:dyDescent="0.3">
      <c r="A9" s="368" t="s">
        <v>181</v>
      </c>
      <c r="B9" s="369"/>
      <c r="C9" s="41" t="s">
        <v>183</v>
      </c>
      <c r="D9" s="41" t="s">
        <v>184</v>
      </c>
      <c r="E9" s="41" t="s">
        <v>422</v>
      </c>
      <c r="F9" s="336"/>
      <c r="G9" s="118" t="s">
        <v>211</v>
      </c>
      <c r="H9" s="119" t="s">
        <v>211</v>
      </c>
      <c r="I9" s="87"/>
      <c r="J9" s="72" t="s">
        <v>210</v>
      </c>
      <c r="K9" s="70"/>
      <c r="L9" s="70"/>
      <c r="M9" s="73"/>
      <c r="N9" s="71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</row>
    <row r="10" spans="1:169" ht="15.75" customHeight="1" thickBot="1" x14ac:dyDescent="0.35">
      <c r="A10" s="370" t="str">
        <f>IF(CFR_1!A$10="","", CFR_1!A$10)</f>
        <v/>
      </c>
      <c r="B10" s="371" t="str">
        <f>IF(CFR_1!B$10="","", CFR_1!B$10)</f>
        <v/>
      </c>
      <c r="C10" s="322" t="str">
        <f>IF(CFR_0!C$10="","",CFR_0!C$10)</f>
        <v/>
      </c>
      <c r="D10" s="322" t="str">
        <f>IF(CFR_0!D$10="","",CFR_0!D$10)</f>
        <v/>
      </c>
      <c r="E10" s="322" t="str">
        <f>IF(CFR_0!E$10="","",CFR_0!E$10)</f>
        <v/>
      </c>
      <c r="F10" s="337"/>
      <c r="G10" s="152" t="str">
        <f>IF(CFR_1!G$10="","", CFR_1!G$10)</f>
        <v/>
      </c>
      <c r="H10" s="153" t="str">
        <f>IF(CFR_1!H$10="","", CFR_1!H$10)</f>
        <v/>
      </c>
      <c r="I10" s="87"/>
      <c r="J10" s="74" t="s">
        <v>12</v>
      </c>
      <c r="K10" s="75"/>
      <c r="L10" s="75"/>
      <c r="M10" s="76"/>
      <c r="N10" s="77" t="s">
        <v>195</v>
      </c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</row>
    <row r="11" spans="1:169" x14ac:dyDescent="0.3">
      <c r="A11" s="82"/>
      <c r="B11" s="110"/>
      <c r="C11" s="110"/>
      <c r="D11" s="67"/>
      <c r="E11" s="67"/>
      <c r="F11" s="67"/>
      <c r="G11" s="67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</row>
    <row r="12" spans="1:169" ht="12.75" customHeight="1" x14ac:dyDescent="0.3">
      <c r="A12" s="66" t="s">
        <v>178</v>
      </c>
      <c r="B12" s="67"/>
      <c r="C12" s="67"/>
      <c r="D12" s="67"/>
      <c r="E12" s="67"/>
      <c r="F12" s="67"/>
      <c r="G12" s="106"/>
      <c r="H12" s="67"/>
      <c r="I12" s="107"/>
      <c r="J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</row>
    <row r="13" spans="1:169" ht="15.75" customHeight="1" thickBot="1" x14ac:dyDescent="0.35">
      <c r="A13" s="114" t="s">
        <v>179</v>
      </c>
      <c r="B13" s="115"/>
      <c r="C13" s="115"/>
      <c r="D13" s="115"/>
      <c r="E13" s="115"/>
      <c r="F13" s="115"/>
      <c r="G13" s="116"/>
      <c r="H13" s="115"/>
      <c r="I13" s="71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</row>
    <row r="14" spans="1:169" ht="15" customHeight="1" x14ac:dyDescent="0.3">
      <c r="A14" s="492" t="s">
        <v>150</v>
      </c>
      <c r="B14" s="97" t="s">
        <v>4</v>
      </c>
      <c r="C14" s="98"/>
      <c r="D14" s="98"/>
      <c r="E14" s="98"/>
      <c r="F14" s="98"/>
      <c r="G14" s="98"/>
      <c r="H14" s="117"/>
      <c r="I14" s="192">
        <v>0</v>
      </c>
      <c r="J14" s="483" t="str">
        <f>+IF(J2="","",H14+1)</f>
        <v/>
      </c>
      <c r="K14" s="451"/>
      <c r="L14" s="483" t="str">
        <f>+IF(L2="","",J14+1)</f>
        <v/>
      </c>
      <c r="M14" s="451"/>
      <c r="N14" s="483" t="str">
        <f>+IF(N2="","",L14+1)</f>
        <v/>
      </c>
      <c r="O14" s="451"/>
      <c r="P14" s="483" t="str">
        <f>+IF(P2="","",N14+1)</f>
        <v/>
      </c>
      <c r="Q14" s="451"/>
      <c r="R14" s="483" t="str">
        <f>+IF(R2="","",P14+1)</f>
        <v/>
      </c>
      <c r="S14" s="451"/>
      <c r="T14" s="483" t="str">
        <f>+IF(T2="","",R14+1)</f>
        <v/>
      </c>
      <c r="U14" s="451"/>
      <c r="V14" s="483" t="str">
        <f>+IF(V2="","",T14+1)</f>
        <v/>
      </c>
      <c r="W14" s="451"/>
      <c r="X14" s="483" t="str">
        <f>+IF(X2="","",V14+1)</f>
        <v/>
      </c>
      <c r="Y14" s="451"/>
      <c r="Z14" s="483" t="str">
        <f>+IF(Z2="","",X14+1)</f>
        <v/>
      </c>
      <c r="AA14" s="451"/>
      <c r="AB14" s="483" t="str">
        <f>+IF(AB2="","",Z14+1)</f>
        <v/>
      </c>
      <c r="AC14" s="451"/>
      <c r="AD14" s="483" t="str">
        <f>+IF(AD2="","",AB14+1)</f>
        <v/>
      </c>
      <c r="AE14" s="451"/>
      <c r="AF14" s="483" t="str">
        <f>+IF(AF2="","",AD14+1)</f>
        <v/>
      </c>
      <c r="AG14" s="451"/>
      <c r="AH14" s="483" t="str">
        <f>+IF(AH2="","",AF14+1)</f>
        <v/>
      </c>
      <c r="AI14" s="451"/>
      <c r="AJ14" s="483" t="str">
        <f>+IF(AJ2="","",AH14+1)</f>
        <v/>
      </c>
      <c r="AK14" s="451"/>
      <c r="AL14" s="483" t="str">
        <f>+IF(AL2="","",AJ14+1)</f>
        <v/>
      </c>
      <c r="AM14" s="451"/>
      <c r="AN14" s="483" t="str">
        <f>+IF(AN2="","",AL14+1)</f>
        <v/>
      </c>
      <c r="AO14" s="451"/>
      <c r="AP14" s="483" t="str">
        <f>+IF(AP2="","",AN14+1)</f>
        <v/>
      </c>
      <c r="AQ14" s="451"/>
      <c r="AR14" s="483" t="str">
        <f>+IF(AR2="","",AP14+1)</f>
        <v/>
      </c>
      <c r="AS14" s="451"/>
      <c r="AT14" s="483" t="str">
        <f>+IF(AT2="","",AR14+1)</f>
        <v/>
      </c>
      <c r="AU14" s="451"/>
      <c r="AV14" s="483" t="str">
        <f>+IF(AV2="","",AT14+1)</f>
        <v/>
      </c>
      <c r="AW14" s="451"/>
      <c r="AX14" s="483" t="str">
        <f>+IF(AX2="","",AV14+1)</f>
        <v/>
      </c>
      <c r="AY14" s="451"/>
      <c r="AZ14" s="483" t="str">
        <f>+IF(AZ2="","",AX14+1)</f>
        <v/>
      </c>
      <c r="BA14" s="451"/>
      <c r="BB14" s="483" t="str">
        <f>+IF(BB2="","",AZ14+1)</f>
        <v/>
      </c>
      <c r="BC14" s="451"/>
      <c r="BD14" s="483" t="str">
        <f>+IF(BD2="","",BB14+1)</f>
        <v/>
      </c>
      <c r="BE14" s="451"/>
      <c r="BF14" s="483" t="str">
        <f>+IF(BF2="","",BD14+1)</f>
        <v/>
      </c>
      <c r="BG14" s="451"/>
      <c r="BH14" s="483" t="str">
        <f>+IF(BH2="","",BF14+1)</f>
        <v/>
      </c>
      <c r="BI14" s="451"/>
      <c r="BJ14" s="483" t="str">
        <f>+IF(BJ2="","",BH14+1)</f>
        <v/>
      </c>
      <c r="BK14" s="451"/>
      <c r="BL14" s="483" t="str">
        <f>+IF(BL2="","",BJ14+1)</f>
        <v/>
      </c>
      <c r="BM14" s="451"/>
      <c r="BN14" s="483" t="str">
        <f>+IF(BN2="","",BL14+1)</f>
        <v/>
      </c>
      <c r="BO14" s="451"/>
      <c r="BP14" s="483" t="str">
        <f>+IF(BP2="","",BN14+1)</f>
        <v/>
      </c>
      <c r="BQ14" s="451"/>
      <c r="BR14" s="483" t="str">
        <f>+IF(BR2="","",BP14+1)</f>
        <v/>
      </c>
      <c r="BS14" s="451"/>
      <c r="BT14" s="483" t="str">
        <f>+IF(BT2="","",BR14+1)</f>
        <v/>
      </c>
      <c r="BU14" s="451"/>
      <c r="BV14" s="483" t="str">
        <f>+IF(BV2="","",BT14+1)</f>
        <v/>
      </c>
      <c r="BW14" s="451"/>
      <c r="BX14" s="483" t="str">
        <f>+IF(BX2="","",BV14+1)</f>
        <v/>
      </c>
      <c r="BY14" s="451"/>
      <c r="BZ14" s="483" t="str">
        <f>+IF(BZ2="","",BX14+1)</f>
        <v/>
      </c>
      <c r="CA14" s="451"/>
      <c r="CB14" s="483" t="str">
        <f>+IF(CB2="","",BZ14+1)</f>
        <v/>
      </c>
      <c r="CC14" s="451"/>
      <c r="CD14" s="483" t="str">
        <f>+IF(CD2="","",CB14+1)</f>
        <v/>
      </c>
      <c r="CE14" s="451"/>
      <c r="CF14" s="483" t="str">
        <f>+IF(CF2="","",CD14+1)</f>
        <v/>
      </c>
      <c r="CG14" s="451"/>
      <c r="CH14" s="483" t="str">
        <f>+IF(CH2="","",CF14+1)</f>
        <v/>
      </c>
      <c r="CI14" s="451"/>
      <c r="CJ14" s="483" t="str">
        <f>+IF(CJ2="","",CH14+1)</f>
        <v/>
      </c>
      <c r="CK14" s="451"/>
      <c r="CL14" s="483" t="str">
        <f>+IF(CL2="","",CJ14+1)</f>
        <v/>
      </c>
      <c r="CM14" s="451"/>
      <c r="CN14" s="483" t="str">
        <f>+IF(CN2="","",CL14+1)</f>
        <v/>
      </c>
      <c r="CO14" s="451"/>
      <c r="CP14" s="483" t="str">
        <f>+IF(CP2="","",CN14+1)</f>
        <v/>
      </c>
      <c r="CQ14" s="451"/>
      <c r="CR14" s="483" t="str">
        <f>+IF(CR2="","",CP14+1)</f>
        <v/>
      </c>
      <c r="CS14" s="451"/>
      <c r="CT14" s="483" t="str">
        <f>+IF(CT2="","",CR14+1)</f>
        <v/>
      </c>
      <c r="CU14" s="451"/>
      <c r="CV14" s="483" t="str">
        <f>+IF(CV2="","",CT14+1)</f>
        <v/>
      </c>
      <c r="CW14" s="451"/>
      <c r="CX14" s="483" t="str">
        <f>+IF(CX2="","",CV14+1)</f>
        <v/>
      </c>
      <c r="CY14" s="451"/>
      <c r="CZ14" s="483" t="str">
        <f>+IF(CZ2="","",CX14+1)</f>
        <v/>
      </c>
      <c r="DA14" s="451"/>
      <c r="DB14" s="483" t="str">
        <f>+IF(DB2="","",CZ14+1)</f>
        <v/>
      </c>
      <c r="DC14" s="451"/>
      <c r="DD14" s="483" t="str">
        <f>+IF(DD2="","",DB14+1)</f>
        <v/>
      </c>
      <c r="DE14" s="451"/>
      <c r="DF14" s="483" t="str">
        <f>+IF(DF2="","",DD14+1)</f>
        <v/>
      </c>
      <c r="DG14" s="451"/>
      <c r="DH14" s="483" t="str">
        <f>+IF(DH2="","",DF14+1)</f>
        <v/>
      </c>
      <c r="DI14" s="451"/>
      <c r="DJ14" s="483" t="str">
        <f>+IF(DJ2="","",DH14+1)</f>
        <v/>
      </c>
      <c r="DK14" s="451"/>
      <c r="DL14" s="483" t="str">
        <f>+IF(DL2="","",DJ14+1)</f>
        <v/>
      </c>
      <c r="DM14" s="451"/>
      <c r="DN14" s="483" t="str">
        <f>+IF(DN2="","",DL14+1)</f>
        <v/>
      </c>
      <c r="DO14" s="451"/>
      <c r="DP14" s="483" t="str">
        <f>+IF(DP2="","",DN14+1)</f>
        <v/>
      </c>
      <c r="DQ14" s="451"/>
      <c r="DR14" s="483" t="str">
        <f>+IF(DR2="","",DP14+1)</f>
        <v/>
      </c>
      <c r="DS14" s="451"/>
      <c r="DT14" s="483" t="str">
        <f>+IF(DT2="","",DR14+1)</f>
        <v/>
      </c>
      <c r="DU14" s="451"/>
      <c r="DV14" s="483" t="str">
        <f>+IF(DV2="","",DT14+1)</f>
        <v/>
      </c>
      <c r="DW14" s="451"/>
      <c r="DX14" s="483" t="str">
        <f>+IF(DX2="","",DV14+1)</f>
        <v/>
      </c>
      <c r="DY14" s="451"/>
      <c r="DZ14" s="483" t="str">
        <f>+IF(DZ2="","",DX14+1)</f>
        <v/>
      </c>
      <c r="EA14" s="451"/>
      <c r="EB14" s="483" t="str">
        <f>+IF(EB2="","",DZ14+1)</f>
        <v/>
      </c>
      <c r="EC14" s="451"/>
      <c r="ED14" s="483" t="str">
        <f>+IF(ED2="","",EB14+1)</f>
        <v/>
      </c>
      <c r="EE14" s="451"/>
      <c r="EF14" s="483" t="str">
        <f>+IF(EF2="","",ED14+1)</f>
        <v/>
      </c>
      <c r="EG14" s="451"/>
      <c r="EH14" s="483" t="str">
        <f>+IF(EH2="","",EF14+1)</f>
        <v/>
      </c>
      <c r="EI14" s="451"/>
      <c r="EJ14" s="483" t="str">
        <f>+IF(EJ2="","",EH14+1)</f>
        <v/>
      </c>
      <c r="EK14" s="451"/>
      <c r="EL14" s="483" t="str">
        <f>+IF(EL2="","",EJ14+1)</f>
        <v/>
      </c>
      <c r="EM14" s="451"/>
      <c r="EN14" s="483" t="str">
        <f>+IF(EN2="","",EL14+1)</f>
        <v/>
      </c>
      <c r="EO14" s="451"/>
      <c r="EP14" s="483" t="str">
        <f>+IF(EP2="","",EN14+1)</f>
        <v/>
      </c>
      <c r="EQ14" s="451"/>
      <c r="ER14" s="483" t="str">
        <f>+IF(ER2="","",EP14+1)</f>
        <v/>
      </c>
      <c r="ES14" s="451"/>
      <c r="ET14" s="483" t="str">
        <f>+IF(ET2="","",ER14+1)</f>
        <v/>
      </c>
      <c r="EU14" s="451"/>
      <c r="EV14" s="483" t="str">
        <f>+IF(EV2="","",ET14+1)</f>
        <v/>
      </c>
      <c r="EW14" s="451"/>
      <c r="EX14" s="483" t="str">
        <f>+IF(EX2="","",EV14+1)</f>
        <v/>
      </c>
      <c r="EY14" s="451"/>
      <c r="EZ14" s="483" t="str">
        <f>+IF(EZ2="","",EX14+1)</f>
        <v/>
      </c>
      <c r="FA14" s="451"/>
      <c r="FB14" s="483" t="str">
        <f>+IF(FB2="","",EZ14+1)</f>
        <v/>
      </c>
      <c r="FC14" s="451"/>
      <c r="FD14" s="483" t="str">
        <f>+IF(FD2="","",FB14+1)</f>
        <v/>
      </c>
      <c r="FE14" s="451"/>
      <c r="FF14" s="483" t="str">
        <f>+IF(FF2="","",FD14+1)</f>
        <v/>
      </c>
      <c r="FG14" s="451"/>
      <c r="FH14" s="483" t="str">
        <f>+IF(FH2="","",FF14+1)</f>
        <v/>
      </c>
      <c r="FI14" s="451"/>
      <c r="FJ14" s="483" t="str">
        <f>+IF(FJ2="","",FH14+1)</f>
        <v/>
      </c>
      <c r="FK14" s="451"/>
      <c r="FL14" s="483" t="str">
        <f>+IF(FL2="","",FJ14+1)</f>
        <v/>
      </c>
      <c r="FM14" s="451"/>
    </row>
    <row r="15" spans="1:169" ht="15" customHeight="1" x14ac:dyDescent="0.3">
      <c r="A15" s="468"/>
      <c r="B15" s="95" t="s">
        <v>7</v>
      </c>
      <c r="C15" s="94"/>
      <c r="D15" s="94"/>
      <c r="E15" s="94"/>
      <c r="F15" s="94"/>
      <c r="G15" s="94"/>
      <c r="H15" s="112"/>
      <c r="I15" s="192">
        <f>ROW(CFR_1!$A$16)</f>
        <v>16</v>
      </c>
      <c r="J15" s="482" t="str">
        <f ca="1">IF(J$2="","",INDIRECT(ADDRESS($I15,COLUMN(CFR_1!$J$1)+J$14-1,,,"CFR_1"))) &amp; ""</f>
        <v/>
      </c>
      <c r="K15" s="453"/>
      <c r="L15" s="482" t="str">
        <f ca="1">IF(L$2="","",INDIRECT(ADDRESS($I15,COLUMN(CFR_1!$J$1)+L$14-1,,,"CFR_1"))) &amp; ""</f>
        <v/>
      </c>
      <c r="M15" s="453"/>
      <c r="N15" s="482" t="str">
        <f ca="1">IF(N$2="","",INDIRECT(ADDRESS($I15,COLUMN(CFR_1!$J$1)+N$14-1,,,"CFR_1"))) &amp; ""</f>
        <v/>
      </c>
      <c r="O15" s="453"/>
      <c r="P15" s="482" t="str">
        <f ca="1">IF(P$2="","",INDIRECT(ADDRESS($I15,COLUMN(CFR_1!$J$1)+P$14-1,,,"CFR_1"))) &amp; ""</f>
        <v/>
      </c>
      <c r="Q15" s="453"/>
      <c r="R15" s="482" t="str">
        <f ca="1">IF(R$2="","",INDIRECT(ADDRESS($I15,COLUMN(CFR_1!$J$1)+R$14-1,,,"CFR_1"))) &amp; ""</f>
        <v/>
      </c>
      <c r="S15" s="453"/>
      <c r="T15" s="482" t="str">
        <f ca="1">IF(T$2="","",INDIRECT(ADDRESS($I15,COLUMN(CFR_1!$J$1)+T$14-1,,,"CFR_1"))) &amp; ""</f>
        <v/>
      </c>
      <c r="U15" s="453"/>
      <c r="V15" s="482" t="str">
        <f ca="1">IF(V$2="","",INDIRECT(ADDRESS($I15,COLUMN(CFR_1!$J$1)+V$14-1,,,"CFR_1"))) &amp; ""</f>
        <v/>
      </c>
      <c r="W15" s="453"/>
      <c r="X15" s="482" t="str">
        <f ca="1">IF(X$2="","",INDIRECT(ADDRESS($I15,COLUMN(CFR_1!$J$1)+X$14-1,,,"CFR_1"))) &amp; ""</f>
        <v/>
      </c>
      <c r="Y15" s="453"/>
      <c r="Z15" s="482" t="str">
        <f ca="1">IF(Z$2="","",INDIRECT(ADDRESS($I15,COLUMN(CFR_1!$J$1)+Z$14-1,,,"CFR_1"))) &amp; ""</f>
        <v/>
      </c>
      <c r="AA15" s="453"/>
      <c r="AB15" s="482" t="str">
        <f ca="1">IF(AB$2="","",INDIRECT(ADDRESS($I15,COLUMN(CFR_1!$J$1)+AB$14-1,,,"CFR_1"))) &amp; ""</f>
        <v/>
      </c>
      <c r="AC15" s="453"/>
      <c r="AD15" s="482" t="str">
        <f ca="1">IF(AD$2="","",INDIRECT(ADDRESS($I15,COLUMN(CFR_1!$J$1)+AD$14-1,,,"CFR_1"))) &amp; ""</f>
        <v/>
      </c>
      <c r="AE15" s="453"/>
      <c r="AF15" s="482" t="str">
        <f ca="1">IF(AF$2="","",INDIRECT(ADDRESS($I15,COLUMN(CFR_1!$J$1)+AF$14-1,,,"CFR_1"))) &amp; ""</f>
        <v/>
      </c>
      <c r="AG15" s="453"/>
      <c r="AH15" s="482" t="str">
        <f ca="1">IF(AH$2="","",INDIRECT(ADDRESS($I15,COLUMN(CFR_1!$J$1)+AH$14-1,,,"CFR_1"))) &amp; ""</f>
        <v/>
      </c>
      <c r="AI15" s="453"/>
      <c r="AJ15" s="482" t="str">
        <f ca="1">IF(AJ$2="","",INDIRECT(ADDRESS($I15,COLUMN(CFR_1!$J$1)+AJ$14-1,,,"CFR_1"))) &amp; ""</f>
        <v/>
      </c>
      <c r="AK15" s="453"/>
      <c r="AL15" s="482" t="str">
        <f ca="1">IF(AL$2="","",INDIRECT(ADDRESS($I15,COLUMN(CFR_1!$J$1)+AL$14-1,,,"CFR_1"))) &amp; ""</f>
        <v/>
      </c>
      <c r="AM15" s="453"/>
      <c r="AN15" s="482" t="str">
        <f ca="1">IF(AN$2="","",INDIRECT(ADDRESS($I15,COLUMN(CFR_1!$J$1)+AN$14-1,,,"CFR_1"))) &amp; ""</f>
        <v/>
      </c>
      <c r="AO15" s="453"/>
      <c r="AP15" s="482" t="str">
        <f ca="1">IF(AP$2="","",INDIRECT(ADDRESS($I15,COLUMN(CFR_1!$J$1)+AP$14-1,,,"CFR_1"))) &amp; ""</f>
        <v/>
      </c>
      <c r="AQ15" s="453"/>
      <c r="AR15" s="482" t="str">
        <f ca="1">IF(AR$2="","",INDIRECT(ADDRESS($I15,COLUMN(CFR_1!$J$1)+AR$14-1,,,"CFR_1"))) &amp; ""</f>
        <v/>
      </c>
      <c r="AS15" s="453"/>
      <c r="AT15" s="482" t="str">
        <f ca="1">IF(AT$2="","",INDIRECT(ADDRESS($I15,COLUMN(CFR_1!$J$1)+AT$14-1,,,"CFR_1"))) &amp; ""</f>
        <v/>
      </c>
      <c r="AU15" s="453"/>
      <c r="AV15" s="482" t="str">
        <f ca="1">IF(AV$2="","",INDIRECT(ADDRESS($I15,COLUMN(CFR_1!$J$1)+AV$14-1,,,"CFR_1"))) &amp; ""</f>
        <v/>
      </c>
      <c r="AW15" s="453"/>
      <c r="AX15" s="482" t="str">
        <f ca="1">IF(AX$2="","",INDIRECT(ADDRESS($I15,COLUMN(CFR_1!$J$1)+AX$14-1,,,"CFR_1"))) &amp; ""</f>
        <v/>
      </c>
      <c r="AY15" s="453"/>
      <c r="AZ15" s="482" t="str">
        <f ca="1">IF(AZ$2="","",INDIRECT(ADDRESS($I15,COLUMN(CFR_1!$J$1)+AZ$14-1,,,"CFR_1"))) &amp; ""</f>
        <v/>
      </c>
      <c r="BA15" s="453"/>
      <c r="BB15" s="482" t="str">
        <f ca="1">IF(BB$2="","",INDIRECT(ADDRESS($I15,COLUMN(CFR_1!$J$1)+BB$14-1,,,"CFR_1"))) &amp; ""</f>
        <v/>
      </c>
      <c r="BC15" s="453"/>
      <c r="BD15" s="482" t="str">
        <f ca="1">IF(BD$2="","",INDIRECT(ADDRESS($I15,COLUMN(CFR_1!$J$1)+BD$14-1,,,"CFR_1"))) &amp; ""</f>
        <v/>
      </c>
      <c r="BE15" s="453"/>
      <c r="BF15" s="482" t="str">
        <f ca="1">IF(BF$2="","",INDIRECT(ADDRESS($I15,COLUMN(CFR_1!$J$1)+BF$14-1,,,"CFR_1"))) &amp; ""</f>
        <v/>
      </c>
      <c r="BG15" s="453"/>
      <c r="BH15" s="482" t="str">
        <f ca="1">IF(BH$2="","",INDIRECT(ADDRESS($I15,COLUMN(CFR_1!$J$1)+BH$14-1,,,"CFR_1"))) &amp; ""</f>
        <v/>
      </c>
      <c r="BI15" s="453"/>
      <c r="BJ15" s="482" t="str">
        <f ca="1">IF(BJ$2="","",INDIRECT(ADDRESS($I15,COLUMN(CFR_1!$J$1)+BJ$14-1,,,"CFR_1"))) &amp; ""</f>
        <v/>
      </c>
      <c r="BK15" s="453"/>
      <c r="BL15" s="482" t="str">
        <f ca="1">IF(BL$2="","",INDIRECT(ADDRESS($I15,COLUMN(CFR_1!$J$1)+BL$14-1,,,"CFR_1"))) &amp; ""</f>
        <v/>
      </c>
      <c r="BM15" s="453"/>
      <c r="BN15" s="482" t="str">
        <f ca="1">IF(BN$2="","",INDIRECT(ADDRESS($I15,COLUMN(CFR_1!$J$1)+BN$14-1,,,"CFR_1"))) &amp; ""</f>
        <v/>
      </c>
      <c r="BO15" s="453"/>
      <c r="BP15" s="482" t="str">
        <f ca="1">IF(BP$2="","",INDIRECT(ADDRESS($I15,COLUMN(CFR_1!$J$1)+BP$14-1,,,"CFR_1"))) &amp; ""</f>
        <v/>
      </c>
      <c r="BQ15" s="453"/>
      <c r="BR15" s="482" t="str">
        <f ca="1">IF(BR$2="","",INDIRECT(ADDRESS($I15,COLUMN(CFR_1!$J$1)+BR$14-1,,,"CFR_1"))) &amp; ""</f>
        <v/>
      </c>
      <c r="BS15" s="453"/>
      <c r="BT15" s="482" t="str">
        <f ca="1">IF(BT$2="","",INDIRECT(ADDRESS($I15,COLUMN(CFR_1!$J$1)+BT$14-1,,,"CFR_1"))) &amp; ""</f>
        <v/>
      </c>
      <c r="BU15" s="453"/>
      <c r="BV15" s="482" t="str">
        <f ca="1">IF(BV$2="","",INDIRECT(ADDRESS($I15,COLUMN(CFR_1!$J$1)+BV$14-1,,,"CFR_1"))) &amp; ""</f>
        <v/>
      </c>
      <c r="BW15" s="453"/>
      <c r="BX15" s="482" t="str">
        <f ca="1">IF(BX$2="","",INDIRECT(ADDRESS($I15,COLUMN(CFR_1!$J$1)+BX$14-1,,,"CFR_1"))) &amp; ""</f>
        <v/>
      </c>
      <c r="BY15" s="453"/>
      <c r="BZ15" s="482" t="str">
        <f ca="1">IF(BZ$2="","",INDIRECT(ADDRESS($I15,COLUMN(CFR_1!$J$1)+BZ$14-1,,,"CFR_1"))) &amp; ""</f>
        <v/>
      </c>
      <c r="CA15" s="453"/>
      <c r="CB15" s="482" t="str">
        <f ca="1">IF(CB$2="","",INDIRECT(ADDRESS($I15,COLUMN(CFR_1!$J$1)+CB$14-1,,,"CFR_1"))) &amp; ""</f>
        <v/>
      </c>
      <c r="CC15" s="453"/>
      <c r="CD15" s="482" t="str">
        <f ca="1">IF(CD$2="","",INDIRECT(ADDRESS($I15,COLUMN(CFR_1!$J$1)+CD$14-1,,,"CFR_1"))) &amp; ""</f>
        <v/>
      </c>
      <c r="CE15" s="453"/>
      <c r="CF15" s="482" t="str">
        <f ca="1">IF(CF$2="","",INDIRECT(ADDRESS($I15,COLUMN(CFR_1!$J$1)+CF$14-1,,,"CFR_1"))) &amp; ""</f>
        <v/>
      </c>
      <c r="CG15" s="453"/>
      <c r="CH15" s="482" t="str">
        <f ca="1">IF(CH$2="","",INDIRECT(ADDRESS($I15,COLUMN(CFR_1!$J$1)+CH$14-1,,,"CFR_1"))) &amp; ""</f>
        <v/>
      </c>
      <c r="CI15" s="453"/>
      <c r="CJ15" s="482" t="str">
        <f ca="1">IF(CJ$2="","",INDIRECT(ADDRESS($I15,COLUMN(CFR_1!$J$1)+CJ$14-1,,,"CFR_1"))) &amp; ""</f>
        <v/>
      </c>
      <c r="CK15" s="453"/>
      <c r="CL15" s="482" t="str">
        <f ca="1">IF(CL$2="","",INDIRECT(ADDRESS($I15,COLUMN(CFR_1!$J$1)+CL$14-1,,,"CFR_1"))) &amp; ""</f>
        <v/>
      </c>
      <c r="CM15" s="453"/>
      <c r="CN15" s="482" t="str">
        <f ca="1">IF(CN$2="","",INDIRECT(ADDRESS($I15,COLUMN(CFR_1!$J$1)+CN$14-1,,,"CFR_1"))) &amp; ""</f>
        <v/>
      </c>
      <c r="CO15" s="453"/>
      <c r="CP15" s="482" t="str">
        <f ca="1">IF(CP$2="","",INDIRECT(ADDRESS($I15,COLUMN(CFR_1!$J$1)+CP$14-1,,,"CFR_1"))) &amp; ""</f>
        <v/>
      </c>
      <c r="CQ15" s="453"/>
      <c r="CR15" s="482" t="str">
        <f ca="1">IF(CR$2="","",INDIRECT(ADDRESS($I15,COLUMN(CFR_1!$J$1)+CR$14-1,,,"CFR_1"))) &amp; ""</f>
        <v/>
      </c>
      <c r="CS15" s="453"/>
      <c r="CT15" s="482" t="str">
        <f ca="1">IF(CT$2="","",INDIRECT(ADDRESS($I15,COLUMN(CFR_1!$J$1)+CT$14-1,,,"CFR_1"))) &amp; ""</f>
        <v/>
      </c>
      <c r="CU15" s="453"/>
      <c r="CV15" s="482" t="str">
        <f ca="1">IF(CV$2="","",INDIRECT(ADDRESS($I15,COLUMN(CFR_1!$J$1)+CV$14-1,,,"CFR_1"))) &amp; ""</f>
        <v/>
      </c>
      <c r="CW15" s="453"/>
      <c r="CX15" s="482" t="str">
        <f ca="1">IF(CX$2="","",INDIRECT(ADDRESS($I15,COLUMN(CFR_1!$J$1)+CX$14-1,,,"CFR_1"))) &amp; ""</f>
        <v/>
      </c>
      <c r="CY15" s="453"/>
      <c r="CZ15" s="482" t="str">
        <f ca="1">IF(CZ$2="","",INDIRECT(ADDRESS($I15,COLUMN(CFR_1!$J$1)+CZ$14-1,,,"CFR_1"))) &amp; ""</f>
        <v/>
      </c>
      <c r="DA15" s="453"/>
      <c r="DB15" s="482" t="str">
        <f ca="1">IF(DB$2="","",INDIRECT(ADDRESS($I15,COLUMN(CFR_1!$J$1)+DB$14-1,,,"CFR_1"))) &amp; ""</f>
        <v/>
      </c>
      <c r="DC15" s="453"/>
      <c r="DD15" s="482" t="str">
        <f ca="1">IF(DD$2="","",INDIRECT(ADDRESS($I15,COLUMN(CFR_1!$J$1)+DD$14-1,,,"CFR_1"))) &amp; ""</f>
        <v/>
      </c>
      <c r="DE15" s="453"/>
      <c r="DF15" s="482" t="str">
        <f ca="1">IF(DF$2="","",INDIRECT(ADDRESS($I15,COLUMN(CFR_1!$J$1)+DF$14-1,,,"CFR_1"))) &amp; ""</f>
        <v/>
      </c>
      <c r="DG15" s="453"/>
      <c r="DH15" s="482" t="str">
        <f ca="1">IF(DH$2="","",INDIRECT(ADDRESS($I15,COLUMN(CFR_1!$J$1)+DH$14-1,,,"CFR_1"))) &amp; ""</f>
        <v/>
      </c>
      <c r="DI15" s="453"/>
      <c r="DJ15" s="482" t="str">
        <f ca="1">IF(DJ$2="","",INDIRECT(ADDRESS($I15,COLUMN(CFR_1!$J$1)+DJ$14-1,,,"CFR_1"))) &amp; ""</f>
        <v/>
      </c>
      <c r="DK15" s="453"/>
      <c r="DL15" s="482" t="str">
        <f ca="1">IF(DL$2="","",INDIRECT(ADDRESS($I15,COLUMN(CFR_1!$J$1)+DL$14-1,,,"CFR_1"))) &amp; ""</f>
        <v/>
      </c>
      <c r="DM15" s="453"/>
      <c r="DN15" s="482" t="str">
        <f ca="1">IF(DN$2="","",INDIRECT(ADDRESS($I15,COLUMN(CFR_1!$J$1)+DN$14-1,,,"CFR_1"))) &amp; ""</f>
        <v/>
      </c>
      <c r="DO15" s="453"/>
      <c r="DP15" s="482" t="str">
        <f ca="1">IF(DP$2="","",INDIRECT(ADDRESS($I15,COLUMN(CFR_1!$J$1)+DP$14-1,,,"CFR_1"))) &amp; ""</f>
        <v/>
      </c>
      <c r="DQ15" s="453"/>
      <c r="DR15" s="482" t="str">
        <f ca="1">IF(DR$2="","",INDIRECT(ADDRESS($I15,COLUMN(CFR_1!$J$1)+DR$14-1,,,"CFR_1"))) &amp; ""</f>
        <v/>
      </c>
      <c r="DS15" s="453"/>
      <c r="DT15" s="482" t="str">
        <f ca="1">IF(DT$2="","",INDIRECT(ADDRESS($I15,COLUMN(CFR_1!$J$1)+DT$14-1,,,"CFR_1"))) &amp; ""</f>
        <v/>
      </c>
      <c r="DU15" s="453"/>
      <c r="DV15" s="482" t="str">
        <f ca="1">IF(DV$2="","",INDIRECT(ADDRESS($I15,COLUMN(CFR_1!$J$1)+DV$14-1,,,"CFR_1"))) &amp; ""</f>
        <v/>
      </c>
      <c r="DW15" s="453"/>
      <c r="DX15" s="482" t="str">
        <f ca="1">IF(DX$2="","",INDIRECT(ADDRESS($I15,COLUMN(CFR_1!$J$1)+DX$14-1,,,"CFR_1"))) &amp; ""</f>
        <v/>
      </c>
      <c r="DY15" s="453"/>
      <c r="DZ15" s="482" t="str">
        <f ca="1">IF(DZ$2="","",INDIRECT(ADDRESS($I15,COLUMN(CFR_1!$J$1)+DZ$14-1,,,"CFR_1"))) &amp; ""</f>
        <v/>
      </c>
      <c r="EA15" s="453"/>
      <c r="EB15" s="482" t="str">
        <f ca="1">IF(EB$2="","",INDIRECT(ADDRESS($I15,COLUMN(CFR_1!$J$1)+EB$14-1,,,"CFR_1"))) &amp; ""</f>
        <v/>
      </c>
      <c r="EC15" s="453"/>
      <c r="ED15" s="482" t="str">
        <f ca="1">IF(ED$2="","",INDIRECT(ADDRESS($I15,COLUMN(CFR_1!$J$1)+ED$14-1,,,"CFR_1"))) &amp; ""</f>
        <v/>
      </c>
      <c r="EE15" s="453"/>
      <c r="EF15" s="482" t="str">
        <f ca="1">IF(EF$2="","",INDIRECT(ADDRESS($I15,COLUMN(CFR_1!$J$1)+EF$14-1,,,"CFR_1"))) &amp; ""</f>
        <v/>
      </c>
      <c r="EG15" s="453"/>
      <c r="EH15" s="482" t="str">
        <f ca="1">IF(EH$2="","",INDIRECT(ADDRESS($I15,COLUMN(CFR_1!$J$1)+EH$14-1,,,"CFR_1"))) &amp; ""</f>
        <v/>
      </c>
      <c r="EI15" s="453"/>
      <c r="EJ15" s="482" t="str">
        <f ca="1">IF(EJ$2="","",INDIRECT(ADDRESS($I15,COLUMN(CFR_1!$J$1)+EJ$14-1,,,"CFR_1"))) &amp; ""</f>
        <v/>
      </c>
      <c r="EK15" s="453"/>
      <c r="EL15" s="482" t="str">
        <f ca="1">IF(EL$2="","",INDIRECT(ADDRESS($I15,COLUMN(CFR_1!$J$1)+EL$14-1,,,"CFR_1"))) &amp; ""</f>
        <v/>
      </c>
      <c r="EM15" s="453"/>
      <c r="EN15" s="482" t="str">
        <f ca="1">IF(EN$2="","",INDIRECT(ADDRESS($I15,COLUMN(CFR_1!$J$1)+EN$14-1,,,"CFR_1"))) &amp; ""</f>
        <v/>
      </c>
      <c r="EO15" s="453"/>
      <c r="EP15" s="482" t="str">
        <f ca="1">IF(EP$2="","",INDIRECT(ADDRESS($I15,COLUMN(CFR_1!$J$1)+EP$14-1,,,"CFR_1"))) &amp; ""</f>
        <v/>
      </c>
      <c r="EQ15" s="453"/>
      <c r="ER15" s="482" t="str">
        <f ca="1">IF(ER$2="","",INDIRECT(ADDRESS($I15,COLUMN(CFR_1!$J$1)+ER$14-1,,,"CFR_1"))) &amp; ""</f>
        <v/>
      </c>
      <c r="ES15" s="453"/>
      <c r="ET15" s="482" t="str">
        <f ca="1">IF(ET$2="","",INDIRECT(ADDRESS($I15,COLUMN(CFR_1!$J$1)+ET$14-1,,,"CFR_1"))) &amp; ""</f>
        <v/>
      </c>
      <c r="EU15" s="453"/>
      <c r="EV15" s="482" t="str">
        <f ca="1">IF(EV$2="","",INDIRECT(ADDRESS($I15,COLUMN(CFR_1!$J$1)+EV$14-1,,,"CFR_1"))) &amp; ""</f>
        <v/>
      </c>
      <c r="EW15" s="453"/>
      <c r="EX15" s="482" t="str">
        <f ca="1">IF(EX$2="","",INDIRECT(ADDRESS($I15,COLUMN(CFR_1!$J$1)+EX$14-1,,,"CFR_1"))) &amp; ""</f>
        <v/>
      </c>
      <c r="EY15" s="453"/>
      <c r="EZ15" s="482" t="str">
        <f ca="1">IF(EZ$2="","",INDIRECT(ADDRESS($I15,COLUMN(CFR_1!$J$1)+EZ$14-1,,,"CFR_1"))) &amp; ""</f>
        <v/>
      </c>
      <c r="FA15" s="453"/>
      <c r="FB15" s="482" t="str">
        <f ca="1">IF(FB$2="","",INDIRECT(ADDRESS($I15,COLUMN(CFR_1!$J$1)+FB$14-1,,,"CFR_1"))) &amp; ""</f>
        <v/>
      </c>
      <c r="FC15" s="453"/>
      <c r="FD15" s="482" t="str">
        <f ca="1">IF(FD$2="","",INDIRECT(ADDRESS($I15,COLUMN(CFR_1!$J$1)+FD$14-1,,,"CFR_1"))) &amp; ""</f>
        <v/>
      </c>
      <c r="FE15" s="453"/>
      <c r="FF15" s="482" t="str">
        <f ca="1">IF(FF$2="","",INDIRECT(ADDRESS($I15,COLUMN(CFR_1!$J$1)+FF$14-1,,,"CFR_1"))) &amp; ""</f>
        <v/>
      </c>
      <c r="FG15" s="453"/>
      <c r="FH15" s="482" t="str">
        <f ca="1">IF(FH$2="","",INDIRECT(ADDRESS($I15,COLUMN(CFR_1!$J$1)+FH$14-1,,,"CFR_1"))) &amp; ""</f>
        <v/>
      </c>
      <c r="FI15" s="453"/>
      <c r="FJ15" s="482" t="str">
        <f ca="1">IF(FJ$2="","",INDIRECT(ADDRESS($I15,COLUMN(CFR_1!$J$1)+FJ$14-1,,,"CFR_1"))) &amp; ""</f>
        <v/>
      </c>
      <c r="FK15" s="453"/>
      <c r="FL15" s="482" t="str">
        <f ca="1">IF(FL$2="","",INDIRECT(ADDRESS($I15,COLUMN(CFR_1!$J$1)+FL$14-1,,,"CFR_1"))) &amp; ""</f>
        <v/>
      </c>
      <c r="FM15" s="453"/>
    </row>
    <row r="16" spans="1:169" x14ac:dyDescent="0.3">
      <c r="A16" s="468"/>
      <c r="B16" s="95" t="s">
        <v>140</v>
      </c>
      <c r="C16" s="96"/>
      <c r="D16" s="96"/>
      <c r="E16" s="96"/>
      <c r="F16" s="96"/>
      <c r="G16" s="96"/>
      <c r="H16" s="113"/>
      <c r="I16" s="192">
        <f>ROW(CFR_1!$A$17)</f>
        <v>17</v>
      </c>
      <c r="J16" s="482" t="str">
        <f ca="1">IF(J$2="","",INDIRECT(ADDRESS($I16,COLUMN(CFR_1!$J$1)+J$14-1,,,"CFR_1"))) &amp; ""</f>
        <v/>
      </c>
      <c r="K16" s="453"/>
      <c r="L16" s="482" t="str">
        <f ca="1">IF(L$2="","",INDIRECT(ADDRESS($I16,COLUMN(CFR_1!$J$1)+L$14-1,,,"CFR_1"))) &amp; ""</f>
        <v/>
      </c>
      <c r="M16" s="453"/>
      <c r="N16" s="482" t="str">
        <f ca="1">IF(N$2="","",INDIRECT(ADDRESS($I16,COLUMN(CFR_1!$J$1)+N$14-1,,,"CFR_1"))) &amp; ""</f>
        <v/>
      </c>
      <c r="O16" s="453"/>
      <c r="P16" s="482" t="str">
        <f ca="1">IF(P$2="","",INDIRECT(ADDRESS($I16,COLUMN(CFR_1!$J$1)+P$14-1,,,"CFR_1"))) &amp; ""</f>
        <v/>
      </c>
      <c r="Q16" s="453"/>
      <c r="R16" s="482" t="str">
        <f ca="1">IF(R$2="","",INDIRECT(ADDRESS($I16,COLUMN(CFR_1!$J$1)+R$14-1,,,"CFR_1"))) &amp; ""</f>
        <v/>
      </c>
      <c r="S16" s="453"/>
      <c r="T16" s="482" t="str">
        <f ca="1">IF(T$2="","",INDIRECT(ADDRESS($I16,COLUMN(CFR_1!$J$1)+T$14-1,,,"CFR_1"))) &amp; ""</f>
        <v/>
      </c>
      <c r="U16" s="453"/>
      <c r="V16" s="482" t="str">
        <f ca="1">IF(V$2="","",INDIRECT(ADDRESS($I16,COLUMN(CFR_1!$J$1)+V$14-1,,,"CFR_1"))) &amp; ""</f>
        <v/>
      </c>
      <c r="W16" s="453"/>
      <c r="X16" s="482" t="str">
        <f ca="1">IF(X$2="","",INDIRECT(ADDRESS($I16,COLUMN(CFR_1!$J$1)+X$14-1,,,"CFR_1"))) &amp; ""</f>
        <v/>
      </c>
      <c r="Y16" s="453"/>
      <c r="Z16" s="482" t="str">
        <f ca="1">IF(Z$2="","",INDIRECT(ADDRESS($I16,COLUMN(CFR_1!$J$1)+Z$14-1,,,"CFR_1"))) &amp; ""</f>
        <v/>
      </c>
      <c r="AA16" s="453"/>
      <c r="AB16" s="482" t="str">
        <f ca="1">IF(AB$2="","",INDIRECT(ADDRESS($I16,COLUMN(CFR_1!$J$1)+AB$14-1,,,"CFR_1"))) &amp; ""</f>
        <v/>
      </c>
      <c r="AC16" s="453"/>
      <c r="AD16" s="482" t="str">
        <f ca="1">IF(AD$2="","",INDIRECT(ADDRESS($I16,COLUMN(CFR_1!$J$1)+AD$14-1,,,"CFR_1"))) &amp; ""</f>
        <v/>
      </c>
      <c r="AE16" s="453"/>
      <c r="AF16" s="482" t="str">
        <f ca="1">IF(AF$2="","",INDIRECT(ADDRESS($I16,COLUMN(CFR_1!$J$1)+AF$14-1,,,"CFR_1"))) &amp; ""</f>
        <v/>
      </c>
      <c r="AG16" s="453"/>
      <c r="AH16" s="482" t="str">
        <f ca="1">IF(AH$2="","",INDIRECT(ADDRESS($I16,COLUMN(CFR_1!$J$1)+AH$14-1,,,"CFR_1"))) &amp; ""</f>
        <v/>
      </c>
      <c r="AI16" s="453"/>
      <c r="AJ16" s="482" t="str">
        <f ca="1">IF(AJ$2="","",INDIRECT(ADDRESS($I16,COLUMN(CFR_1!$J$1)+AJ$14-1,,,"CFR_1"))) &amp; ""</f>
        <v/>
      </c>
      <c r="AK16" s="453"/>
      <c r="AL16" s="482" t="str">
        <f ca="1">IF(AL$2="","",INDIRECT(ADDRESS($I16,COLUMN(CFR_1!$J$1)+AL$14-1,,,"CFR_1"))) &amp; ""</f>
        <v/>
      </c>
      <c r="AM16" s="453"/>
      <c r="AN16" s="482" t="str">
        <f ca="1">IF(AN$2="","",INDIRECT(ADDRESS($I16,COLUMN(CFR_1!$J$1)+AN$14-1,,,"CFR_1"))) &amp; ""</f>
        <v/>
      </c>
      <c r="AO16" s="453"/>
      <c r="AP16" s="482" t="str">
        <f ca="1">IF(AP$2="","",INDIRECT(ADDRESS($I16,COLUMN(CFR_1!$J$1)+AP$14-1,,,"CFR_1"))) &amp; ""</f>
        <v/>
      </c>
      <c r="AQ16" s="453"/>
      <c r="AR16" s="482" t="str">
        <f ca="1">IF(AR$2="","",INDIRECT(ADDRESS($I16,COLUMN(CFR_1!$J$1)+AR$14-1,,,"CFR_1"))) &amp; ""</f>
        <v/>
      </c>
      <c r="AS16" s="453"/>
      <c r="AT16" s="482" t="str">
        <f ca="1">IF(AT$2="","",INDIRECT(ADDRESS($I16,COLUMN(CFR_1!$J$1)+AT$14-1,,,"CFR_1"))) &amp; ""</f>
        <v/>
      </c>
      <c r="AU16" s="453"/>
      <c r="AV16" s="482" t="str">
        <f ca="1">IF(AV$2="","",INDIRECT(ADDRESS($I16,COLUMN(CFR_1!$J$1)+AV$14-1,,,"CFR_1"))) &amp; ""</f>
        <v/>
      </c>
      <c r="AW16" s="453"/>
      <c r="AX16" s="482" t="str">
        <f ca="1">IF(AX$2="","",INDIRECT(ADDRESS($I16,COLUMN(CFR_1!$J$1)+AX$14-1,,,"CFR_1"))) &amp; ""</f>
        <v/>
      </c>
      <c r="AY16" s="453"/>
      <c r="AZ16" s="482" t="str">
        <f ca="1">IF(AZ$2="","",INDIRECT(ADDRESS($I16,COLUMN(CFR_1!$J$1)+AZ$14-1,,,"CFR_1"))) &amp; ""</f>
        <v/>
      </c>
      <c r="BA16" s="453"/>
      <c r="BB16" s="482" t="str">
        <f ca="1">IF(BB$2="","",INDIRECT(ADDRESS($I16,COLUMN(CFR_1!$J$1)+BB$14-1,,,"CFR_1"))) &amp; ""</f>
        <v/>
      </c>
      <c r="BC16" s="453"/>
      <c r="BD16" s="482" t="str">
        <f ca="1">IF(BD$2="","",INDIRECT(ADDRESS($I16,COLUMN(CFR_1!$J$1)+BD$14-1,,,"CFR_1"))) &amp; ""</f>
        <v/>
      </c>
      <c r="BE16" s="453"/>
      <c r="BF16" s="482" t="str">
        <f ca="1">IF(BF$2="","",INDIRECT(ADDRESS($I16,COLUMN(CFR_1!$J$1)+BF$14-1,,,"CFR_1"))) &amp; ""</f>
        <v/>
      </c>
      <c r="BG16" s="453"/>
      <c r="BH16" s="482" t="str">
        <f ca="1">IF(BH$2="","",INDIRECT(ADDRESS($I16,COLUMN(CFR_1!$J$1)+BH$14-1,,,"CFR_1"))) &amp; ""</f>
        <v/>
      </c>
      <c r="BI16" s="453"/>
      <c r="BJ16" s="482" t="str">
        <f ca="1">IF(BJ$2="","",INDIRECT(ADDRESS($I16,COLUMN(CFR_1!$J$1)+BJ$14-1,,,"CFR_1"))) &amp; ""</f>
        <v/>
      </c>
      <c r="BK16" s="453"/>
      <c r="BL16" s="482" t="str">
        <f ca="1">IF(BL$2="","",INDIRECT(ADDRESS($I16,COLUMN(CFR_1!$J$1)+BL$14-1,,,"CFR_1"))) &amp; ""</f>
        <v/>
      </c>
      <c r="BM16" s="453"/>
      <c r="BN16" s="482" t="str">
        <f ca="1">IF(BN$2="","",INDIRECT(ADDRESS($I16,COLUMN(CFR_1!$J$1)+BN$14-1,,,"CFR_1"))) &amp; ""</f>
        <v/>
      </c>
      <c r="BO16" s="453"/>
      <c r="BP16" s="482" t="str">
        <f ca="1">IF(BP$2="","",INDIRECT(ADDRESS($I16,COLUMN(CFR_1!$J$1)+BP$14-1,,,"CFR_1"))) &amp; ""</f>
        <v/>
      </c>
      <c r="BQ16" s="453"/>
      <c r="BR16" s="482" t="str">
        <f ca="1">IF(BR$2="","",INDIRECT(ADDRESS($I16,COLUMN(CFR_1!$J$1)+BR$14-1,,,"CFR_1"))) &amp; ""</f>
        <v/>
      </c>
      <c r="BS16" s="453"/>
      <c r="BT16" s="482" t="str">
        <f ca="1">IF(BT$2="","",INDIRECT(ADDRESS($I16,COLUMN(CFR_1!$J$1)+BT$14-1,,,"CFR_1"))) &amp; ""</f>
        <v/>
      </c>
      <c r="BU16" s="453"/>
      <c r="BV16" s="482" t="str">
        <f ca="1">IF(BV$2="","",INDIRECT(ADDRESS($I16,COLUMN(CFR_1!$J$1)+BV$14-1,,,"CFR_1"))) &amp; ""</f>
        <v/>
      </c>
      <c r="BW16" s="453"/>
      <c r="BX16" s="482" t="str">
        <f ca="1">IF(BX$2="","",INDIRECT(ADDRESS($I16,COLUMN(CFR_1!$J$1)+BX$14-1,,,"CFR_1"))) &amp; ""</f>
        <v/>
      </c>
      <c r="BY16" s="453"/>
      <c r="BZ16" s="482" t="str">
        <f ca="1">IF(BZ$2="","",INDIRECT(ADDRESS($I16,COLUMN(CFR_1!$J$1)+BZ$14-1,,,"CFR_1"))) &amp; ""</f>
        <v/>
      </c>
      <c r="CA16" s="453"/>
      <c r="CB16" s="482" t="str">
        <f ca="1">IF(CB$2="","",INDIRECT(ADDRESS($I16,COLUMN(CFR_1!$J$1)+CB$14-1,,,"CFR_1"))) &amp; ""</f>
        <v/>
      </c>
      <c r="CC16" s="453"/>
      <c r="CD16" s="482" t="str">
        <f ca="1">IF(CD$2="","",INDIRECT(ADDRESS($I16,COLUMN(CFR_1!$J$1)+CD$14-1,,,"CFR_1"))) &amp; ""</f>
        <v/>
      </c>
      <c r="CE16" s="453"/>
      <c r="CF16" s="482" t="str">
        <f ca="1">IF(CF$2="","",INDIRECT(ADDRESS($I16,COLUMN(CFR_1!$J$1)+CF$14-1,,,"CFR_1"))) &amp; ""</f>
        <v/>
      </c>
      <c r="CG16" s="453"/>
      <c r="CH16" s="482" t="str">
        <f ca="1">IF(CH$2="","",INDIRECT(ADDRESS($I16,COLUMN(CFR_1!$J$1)+CH$14-1,,,"CFR_1"))) &amp; ""</f>
        <v/>
      </c>
      <c r="CI16" s="453"/>
      <c r="CJ16" s="482" t="str">
        <f ca="1">IF(CJ$2="","",INDIRECT(ADDRESS($I16,COLUMN(CFR_1!$J$1)+CJ$14-1,,,"CFR_1"))) &amp; ""</f>
        <v/>
      </c>
      <c r="CK16" s="453"/>
      <c r="CL16" s="482" t="str">
        <f ca="1">IF(CL$2="","",INDIRECT(ADDRESS($I16,COLUMN(CFR_1!$J$1)+CL$14-1,,,"CFR_1"))) &amp; ""</f>
        <v/>
      </c>
      <c r="CM16" s="453"/>
      <c r="CN16" s="482" t="str">
        <f ca="1">IF(CN$2="","",INDIRECT(ADDRESS($I16,COLUMN(CFR_1!$J$1)+CN$14-1,,,"CFR_1"))) &amp; ""</f>
        <v/>
      </c>
      <c r="CO16" s="453"/>
      <c r="CP16" s="482" t="str">
        <f ca="1">IF(CP$2="","",INDIRECT(ADDRESS($I16,COLUMN(CFR_1!$J$1)+CP$14-1,,,"CFR_1"))) &amp; ""</f>
        <v/>
      </c>
      <c r="CQ16" s="453"/>
      <c r="CR16" s="482" t="str">
        <f ca="1">IF(CR$2="","",INDIRECT(ADDRESS($I16,COLUMN(CFR_1!$J$1)+CR$14-1,,,"CFR_1"))) &amp; ""</f>
        <v/>
      </c>
      <c r="CS16" s="453"/>
      <c r="CT16" s="482" t="str">
        <f ca="1">IF(CT$2="","",INDIRECT(ADDRESS($I16,COLUMN(CFR_1!$J$1)+CT$14-1,,,"CFR_1"))) &amp; ""</f>
        <v/>
      </c>
      <c r="CU16" s="453"/>
      <c r="CV16" s="482" t="str">
        <f ca="1">IF(CV$2="","",INDIRECT(ADDRESS($I16,COLUMN(CFR_1!$J$1)+CV$14-1,,,"CFR_1"))) &amp; ""</f>
        <v/>
      </c>
      <c r="CW16" s="453"/>
      <c r="CX16" s="482" t="str">
        <f ca="1">IF(CX$2="","",INDIRECT(ADDRESS($I16,COLUMN(CFR_1!$J$1)+CX$14-1,,,"CFR_1"))) &amp; ""</f>
        <v/>
      </c>
      <c r="CY16" s="453"/>
      <c r="CZ16" s="482" t="str">
        <f ca="1">IF(CZ$2="","",INDIRECT(ADDRESS($I16,COLUMN(CFR_1!$J$1)+CZ$14-1,,,"CFR_1"))) &amp; ""</f>
        <v/>
      </c>
      <c r="DA16" s="453"/>
      <c r="DB16" s="482" t="str">
        <f ca="1">IF(DB$2="","",INDIRECT(ADDRESS($I16,COLUMN(CFR_1!$J$1)+DB$14-1,,,"CFR_1"))) &amp; ""</f>
        <v/>
      </c>
      <c r="DC16" s="453"/>
      <c r="DD16" s="482" t="str">
        <f ca="1">IF(DD$2="","",INDIRECT(ADDRESS($I16,COLUMN(CFR_1!$J$1)+DD$14-1,,,"CFR_1"))) &amp; ""</f>
        <v/>
      </c>
      <c r="DE16" s="453"/>
      <c r="DF16" s="482" t="str">
        <f ca="1">IF(DF$2="","",INDIRECT(ADDRESS($I16,COLUMN(CFR_1!$J$1)+DF$14-1,,,"CFR_1"))) &amp; ""</f>
        <v/>
      </c>
      <c r="DG16" s="453"/>
      <c r="DH16" s="482" t="str">
        <f ca="1">IF(DH$2="","",INDIRECT(ADDRESS($I16,COLUMN(CFR_1!$J$1)+DH$14-1,,,"CFR_1"))) &amp; ""</f>
        <v/>
      </c>
      <c r="DI16" s="453"/>
      <c r="DJ16" s="482" t="str">
        <f ca="1">IF(DJ$2="","",INDIRECT(ADDRESS($I16,COLUMN(CFR_1!$J$1)+DJ$14-1,,,"CFR_1"))) &amp; ""</f>
        <v/>
      </c>
      <c r="DK16" s="453"/>
      <c r="DL16" s="482" t="str">
        <f ca="1">IF(DL$2="","",INDIRECT(ADDRESS($I16,COLUMN(CFR_1!$J$1)+DL$14-1,,,"CFR_1"))) &amp; ""</f>
        <v/>
      </c>
      <c r="DM16" s="453"/>
      <c r="DN16" s="482" t="str">
        <f ca="1">IF(DN$2="","",INDIRECT(ADDRESS($I16,COLUMN(CFR_1!$J$1)+DN$14-1,,,"CFR_1"))) &amp; ""</f>
        <v/>
      </c>
      <c r="DO16" s="453"/>
      <c r="DP16" s="482" t="str">
        <f ca="1">IF(DP$2="","",INDIRECT(ADDRESS($I16,COLUMN(CFR_1!$J$1)+DP$14-1,,,"CFR_1"))) &amp; ""</f>
        <v/>
      </c>
      <c r="DQ16" s="453"/>
      <c r="DR16" s="482" t="str">
        <f ca="1">IF(DR$2="","",INDIRECT(ADDRESS($I16,COLUMN(CFR_1!$J$1)+DR$14-1,,,"CFR_1"))) &amp; ""</f>
        <v/>
      </c>
      <c r="DS16" s="453"/>
      <c r="DT16" s="482" t="str">
        <f ca="1">IF(DT$2="","",INDIRECT(ADDRESS($I16,COLUMN(CFR_1!$J$1)+DT$14-1,,,"CFR_1"))) &amp; ""</f>
        <v/>
      </c>
      <c r="DU16" s="453"/>
      <c r="DV16" s="482" t="str">
        <f ca="1">IF(DV$2="","",INDIRECT(ADDRESS($I16,COLUMN(CFR_1!$J$1)+DV$14-1,,,"CFR_1"))) &amp; ""</f>
        <v/>
      </c>
      <c r="DW16" s="453"/>
      <c r="DX16" s="482" t="str">
        <f ca="1">IF(DX$2="","",INDIRECT(ADDRESS($I16,COLUMN(CFR_1!$J$1)+DX$14-1,,,"CFR_1"))) &amp; ""</f>
        <v/>
      </c>
      <c r="DY16" s="453"/>
      <c r="DZ16" s="482" t="str">
        <f ca="1">IF(DZ$2="","",INDIRECT(ADDRESS($I16,COLUMN(CFR_1!$J$1)+DZ$14-1,,,"CFR_1"))) &amp; ""</f>
        <v/>
      </c>
      <c r="EA16" s="453"/>
      <c r="EB16" s="482" t="str">
        <f ca="1">IF(EB$2="","",INDIRECT(ADDRESS($I16,COLUMN(CFR_1!$J$1)+EB$14-1,,,"CFR_1"))) &amp; ""</f>
        <v/>
      </c>
      <c r="EC16" s="453"/>
      <c r="ED16" s="482" t="str">
        <f ca="1">IF(ED$2="","",INDIRECT(ADDRESS($I16,COLUMN(CFR_1!$J$1)+ED$14-1,,,"CFR_1"))) &amp; ""</f>
        <v/>
      </c>
      <c r="EE16" s="453"/>
      <c r="EF16" s="482" t="str">
        <f ca="1">IF(EF$2="","",INDIRECT(ADDRESS($I16,COLUMN(CFR_1!$J$1)+EF$14-1,,,"CFR_1"))) &amp; ""</f>
        <v/>
      </c>
      <c r="EG16" s="453"/>
      <c r="EH16" s="482" t="str">
        <f ca="1">IF(EH$2="","",INDIRECT(ADDRESS($I16,COLUMN(CFR_1!$J$1)+EH$14-1,,,"CFR_1"))) &amp; ""</f>
        <v/>
      </c>
      <c r="EI16" s="453"/>
      <c r="EJ16" s="482" t="str">
        <f ca="1">IF(EJ$2="","",INDIRECT(ADDRESS($I16,COLUMN(CFR_1!$J$1)+EJ$14-1,,,"CFR_1"))) &amp; ""</f>
        <v/>
      </c>
      <c r="EK16" s="453"/>
      <c r="EL16" s="482" t="str">
        <f ca="1">IF(EL$2="","",INDIRECT(ADDRESS($I16,COLUMN(CFR_1!$J$1)+EL$14-1,,,"CFR_1"))) &amp; ""</f>
        <v/>
      </c>
      <c r="EM16" s="453"/>
      <c r="EN16" s="482" t="str">
        <f ca="1">IF(EN$2="","",INDIRECT(ADDRESS($I16,COLUMN(CFR_1!$J$1)+EN$14-1,,,"CFR_1"))) &amp; ""</f>
        <v/>
      </c>
      <c r="EO16" s="453"/>
      <c r="EP16" s="482" t="str">
        <f ca="1">IF(EP$2="","",INDIRECT(ADDRESS($I16,COLUMN(CFR_1!$J$1)+EP$14-1,,,"CFR_1"))) &amp; ""</f>
        <v/>
      </c>
      <c r="EQ16" s="453"/>
      <c r="ER16" s="482" t="str">
        <f ca="1">IF(ER$2="","",INDIRECT(ADDRESS($I16,COLUMN(CFR_1!$J$1)+ER$14-1,,,"CFR_1"))) &amp; ""</f>
        <v/>
      </c>
      <c r="ES16" s="453"/>
      <c r="ET16" s="482" t="str">
        <f ca="1">IF(ET$2="","",INDIRECT(ADDRESS($I16,COLUMN(CFR_1!$J$1)+ET$14-1,,,"CFR_1"))) &amp; ""</f>
        <v/>
      </c>
      <c r="EU16" s="453"/>
      <c r="EV16" s="482" t="str">
        <f ca="1">IF(EV$2="","",INDIRECT(ADDRESS($I16,COLUMN(CFR_1!$J$1)+EV$14-1,,,"CFR_1"))) &amp; ""</f>
        <v/>
      </c>
      <c r="EW16" s="453"/>
      <c r="EX16" s="482" t="str">
        <f ca="1">IF(EX$2="","",INDIRECT(ADDRESS($I16,COLUMN(CFR_1!$J$1)+EX$14-1,,,"CFR_1"))) &amp; ""</f>
        <v/>
      </c>
      <c r="EY16" s="453"/>
      <c r="EZ16" s="482" t="str">
        <f ca="1">IF(EZ$2="","",INDIRECT(ADDRESS($I16,COLUMN(CFR_1!$J$1)+EZ$14-1,,,"CFR_1"))) &amp; ""</f>
        <v/>
      </c>
      <c r="FA16" s="453"/>
      <c r="FB16" s="482" t="str">
        <f ca="1">IF(FB$2="","",INDIRECT(ADDRESS($I16,COLUMN(CFR_1!$J$1)+FB$14-1,,,"CFR_1"))) &amp; ""</f>
        <v/>
      </c>
      <c r="FC16" s="453"/>
      <c r="FD16" s="482" t="str">
        <f ca="1">IF(FD$2="","",INDIRECT(ADDRESS($I16,COLUMN(CFR_1!$J$1)+FD$14-1,,,"CFR_1"))) &amp; ""</f>
        <v/>
      </c>
      <c r="FE16" s="453"/>
      <c r="FF16" s="482" t="str">
        <f ca="1">IF(FF$2="","",INDIRECT(ADDRESS($I16,COLUMN(CFR_1!$J$1)+FF$14-1,,,"CFR_1"))) &amp; ""</f>
        <v/>
      </c>
      <c r="FG16" s="453"/>
      <c r="FH16" s="482" t="str">
        <f ca="1">IF(FH$2="","",INDIRECT(ADDRESS($I16,COLUMN(CFR_1!$J$1)+FH$14-1,,,"CFR_1"))) &amp; ""</f>
        <v/>
      </c>
      <c r="FI16" s="453"/>
      <c r="FJ16" s="482" t="str">
        <f ca="1">IF(FJ$2="","",INDIRECT(ADDRESS($I16,COLUMN(CFR_1!$J$1)+FJ$14-1,,,"CFR_1"))) &amp; ""</f>
        <v/>
      </c>
      <c r="FK16" s="453"/>
      <c r="FL16" s="482" t="str">
        <f ca="1">IF(FL$2="","",INDIRECT(ADDRESS($I16,COLUMN(CFR_1!$J$1)+FL$14-1,,,"CFR_1"))) &amp; ""</f>
        <v/>
      </c>
      <c r="FM16" s="453"/>
    </row>
    <row r="17" spans="1:169" x14ac:dyDescent="0.3">
      <c r="A17" s="468"/>
      <c r="B17" s="95" t="s">
        <v>143</v>
      </c>
      <c r="C17" s="96"/>
      <c r="D17" s="96"/>
      <c r="E17" s="96"/>
      <c r="F17" s="96"/>
      <c r="G17" s="96"/>
      <c r="H17" s="113"/>
      <c r="I17" s="192">
        <f>ROW(CFR_1!$A$19)</f>
        <v>19</v>
      </c>
      <c r="J17" s="478" t="str">
        <f ca="1">IF(J$2="","",INDIRECT(ADDRESS($I17,COLUMN(CFR_1!$J$1)+J$14-1,,,"CFR_1"))) &amp; ""</f>
        <v/>
      </c>
      <c r="K17" s="456"/>
      <c r="L17" s="478" t="str">
        <f ca="1">IF(L$2="","",INDIRECT(ADDRESS($I17,COLUMN(CFR_1!$J$1)+L$14-1,,,"CFR_1"))) &amp; ""</f>
        <v/>
      </c>
      <c r="M17" s="456"/>
      <c r="N17" s="478" t="str">
        <f ca="1">IF(N$2="","",INDIRECT(ADDRESS($I17,COLUMN(CFR_1!$J$1)+N$14-1,,,"CFR_1"))) &amp; ""</f>
        <v/>
      </c>
      <c r="O17" s="456"/>
      <c r="P17" s="478" t="str">
        <f ca="1">IF(P$2="","",INDIRECT(ADDRESS($I17,COLUMN(CFR_1!$J$1)+P$14-1,,,"CFR_1"))) &amp; ""</f>
        <v/>
      </c>
      <c r="Q17" s="456"/>
      <c r="R17" s="478" t="str">
        <f ca="1">IF(R$2="","",INDIRECT(ADDRESS($I17,COLUMN(CFR_1!$J$1)+R$14-1,,,"CFR_1"))) &amp; ""</f>
        <v/>
      </c>
      <c r="S17" s="456"/>
      <c r="T17" s="478" t="str">
        <f ca="1">IF(T$2="","",INDIRECT(ADDRESS($I17,COLUMN(CFR_1!$J$1)+T$14-1,,,"CFR_1"))) &amp; ""</f>
        <v/>
      </c>
      <c r="U17" s="456"/>
      <c r="V17" s="478" t="str">
        <f ca="1">IF(V$2="","",INDIRECT(ADDRESS($I17,COLUMN(CFR_1!$J$1)+V$14-1,,,"CFR_1"))) &amp; ""</f>
        <v/>
      </c>
      <c r="W17" s="456"/>
      <c r="X17" s="478" t="str">
        <f ca="1">IF(X$2="","",INDIRECT(ADDRESS($I17,COLUMN(CFR_1!$J$1)+X$14-1,,,"CFR_1"))) &amp; ""</f>
        <v/>
      </c>
      <c r="Y17" s="456"/>
      <c r="Z17" s="478" t="str">
        <f ca="1">IF(Z$2="","",INDIRECT(ADDRESS($I17,COLUMN(CFR_1!$J$1)+Z$14-1,,,"CFR_1"))) &amp; ""</f>
        <v/>
      </c>
      <c r="AA17" s="456"/>
      <c r="AB17" s="478" t="str">
        <f ca="1">IF(AB$2="","",INDIRECT(ADDRESS($I17,COLUMN(CFR_1!$J$1)+AB$14-1,,,"CFR_1"))) &amp; ""</f>
        <v/>
      </c>
      <c r="AC17" s="456"/>
      <c r="AD17" s="478" t="str">
        <f ca="1">IF(AD$2="","",INDIRECT(ADDRESS($I17,COLUMN(CFR_1!$J$1)+AD$14-1,,,"CFR_1"))) &amp; ""</f>
        <v/>
      </c>
      <c r="AE17" s="456"/>
      <c r="AF17" s="478" t="str">
        <f ca="1">IF(AF$2="","",INDIRECT(ADDRESS($I17,COLUMN(CFR_1!$J$1)+AF$14-1,,,"CFR_1"))) &amp; ""</f>
        <v/>
      </c>
      <c r="AG17" s="456"/>
      <c r="AH17" s="478" t="str">
        <f ca="1">IF(AH$2="","",INDIRECT(ADDRESS($I17,COLUMN(CFR_1!$J$1)+AH$14-1,,,"CFR_1"))) &amp; ""</f>
        <v/>
      </c>
      <c r="AI17" s="456"/>
      <c r="AJ17" s="478" t="str">
        <f ca="1">IF(AJ$2="","",INDIRECT(ADDRESS($I17,COLUMN(CFR_1!$J$1)+AJ$14-1,,,"CFR_1"))) &amp; ""</f>
        <v/>
      </c>
      <c r="AK17" s="456"/>
      <c r="AL17" s="478" t="str">
        <f ca="1">IF(AL$2="","",INDIRECT(ADDRESS($I17,COLUMN(CFR_1!$J$1)+AL$14-1,,,"CFR_1"))) &amp; ""</f>
        <v/>
      </c>
      <c r="AM17" s="456"/>
      <c r="AN17" s="478" t="str">
        <f ca="1">IF(AN$2="","",INDIRECT(ADDRESS($I17,COLUMN(CFR_1!$J$1)+AN$14-1,,,"CFR_1"))) &amp; ""</f>
        <v/>
      </c>
      <c r="AO17" s="456"/>
      <c r="AP17" s="478" t="str">
        <f ca="1">IF(AP$2="","",INDIRECT(ADDRESS($I17,COLUMN(CFR_1!$J$1)+AP$14-1,,,"CFR_1"))) &amp; ""</f>
        <v/>
      </c>
      <c r="AQ17" s="456"/>
      <c r="AR17" s="478" t="str">
        <f ca="1">IF(AR$2="","",INDIRECT(ADDRESS($I17,COLUMN(CFR_1!$J$1)+AR$14-1,,,"CFR_1"))) &amp; ""</f>
        <v/>
      </c>
      <c r="AS17" s="456"/>
      <c r="AT17" s="478" t="str">
        <f ca="1">IF(AT$2="","",INDIRECT(ADDRESS($I17,COLUMN(CFR_1!$J$1)+AT$14-1,,,"CFR_1"))) &amp; ""</f>
        <v/>
      </c>
      <c r="AU17" s="456"/>
      <c r="AV17" s="478" t="str">
        <f ca="1">IF(AV$2="","",INDIRECT(ADDRESS($I17,COLUMN(CFR_1!$J$1)+AV$14-1,,,"CFR_1"))) &amp; ""</f>
        <v/>
      </c>
      <c r="AW17" s="456"/>
      <c r="AX17" s="478" t="str">
        <f ca="1">IF(AX$2="","",INDIRECT(ADDRESS($I17,COLUMN(CFR_1!$J$1)+AX$14-1,,,"CFR_1"))) &amp; ""</f>
        <v/>
      </c>
      <c r="AY17" s="456"/>
      <c r="AZ17" s="478" t="str">
        <f ca="1">IF(AZ$2="","",INDIRECT(ADDRESS($I17,COLUMN(CFR_1!$J$1)+AZ$14-1,,,"CFR_1"))) &amp; ""</f>
        <v/>
      </c>
      <c r="BA17" s="456"/>
      <c r="BB17" s="478" t="str">
        <f ca="1">IF(BB$2="","",INDIRECT(ADDRESS($I17,COLUMN(CFR_1!$J$1)+BB$14-1,,,"CFR_1"))) &amp; ""</f>
        <v/>
      </c>
      <c r="BC17" s="456"/>
      <c r="BD17" s="478" t="str">
        <f ca="1">IF(BD$2="","",INDIRECT(ADDRESS($I17,COLUMN(CFR_1!$J$1)+BD$14-1,,,"CFR_1"))) &amp; ""</f>
        <v/>
      </c>
      <c r="BE17" s="456"/>
      <c r="BF17" s="478" t="str">
        <f ca="1">IF(BF$2="","",INDIRECT(ADDRESS($I17,COLUMN(CFR_1!$J$1)+BF$14-1,,,"CFR_1"))) &amp; ""</f>
        <v/>
      </c>
      <c r="BG17" s="456"/>
      <c r="BH17" s="478" t="str">
        <f ca="1">IF(BH$2="","",INDIRECT(ADDRESS($I17,COLUMN(CFR_1!$J$1)+BH$14-1,,,"CFR_1"))) &amp; ""</f>
        <v/>
      </c>
      <c r="BI17" s="456"/>
      <c r="BJ17" s="478" t="str">
        <f ca="1">IF(BJ$2="","",INDIRECT(ADDRESS($I17,COLUMN(CFR_1!$J$1)+BJ$14-1,,,"CFR_1"))) &amp; ""</f>
        <v/>
      </c>
      <c r="BK17" s="456"/>
      <c r="BL17" s="478" t="str">
        <f ca="1">IF(BL$2="","",INDIRECT(ADDRESS($I17,COLUMN(CFR_1!$J$1)+BL$14-1,,,"CFR_1"))) &amp; ""</f>
        <v/>
      </c>
      <c r="BM17" s="456"/>
      <c r="BN17" s="478" t="str">
        <f ca="1">IF(BN$2="","",INDIRECT(ADDRESS($I17,COLUMN(CFR_1!$J$1)+BN$14-1,,,"CFR_1"))) &amp; ""</f>
        <v/>
      </c>
      <c r="BO17" s="456"/>
      <c r="BP17" s="478" t="str">
        <f ca="1">IF(BP$2="","",INDIRECT(ADDRESS($I17,COLUMN(CFR_1!$J$1)+BP$14-1,,,"CFR_1"))) &amp; ""</f>
        <v/>
      </c>
      <c r="BQ17" s="456"/>
      <c r="BR17" s="478" t="str">
        <f ca="1">IF(BR$2="","",INDIRECT(ADDRESS($I17,COLUMN(CFR_1!$J$1)+BR$14-1,,,"CFR_1"))) &amp; ""</f>
        <v/>
      </c>
      <c r="BS17" s="456"/>
      <c r="BT17" s="478" t="str">
        <f ca="1">IF(BT$2="","",INDIRECT(ADDRESS($I17,COLUMN(CFR_1!$J$1)+BT$14-1,,,"CFR_1"))) &amp; ""</f>
        <v/>
      </c>
      <c r="BU17" s="456"/>
      <c r="BV17" s="478" t="str">
        <f ca="1">IF(BV$2="","",INDIRECT(ADDRESS($I17,COLUMN(CFR_1!$J$1)+BV$14-1,,,"CFR_1"))) &amp; ""</f>
        <v/>
      </c>
      <c r="BW17" s="456"/>
      <c r="BX17" s="478" t="str">
        <f ca="1">IF(BX$2="","",INDIRECT(ADDRESS($I17,COLUMN(CFR_1!$J$1)+BX$14-1,,,"CFR_1"))) &amp; ""</f>
        <v/>
      </c>
      <c r="BY17" s="456"/>
      <c r="BZ17" s="478" t="str">
        <f ca="1">IF(BZ$2="","",INDIRECT(ADDRESS($I17,COLUMN(CFR_1!$J$1)+BZ$14-1,,,"CFR_1"))) &amp; ""</f>
        <v/>
      </c>
      <c r="CA17" s="456"/>
      <c r="CB17" s="478" t="str">
        <f ca="1">IF(CB$2="","",INDIRECT(ADDRESS($I17,COLUMN(CFR_1!$J$1)+CB$14-1,,,"CFR_1"))) &amp; ""</f>
        <v/>
      </c>
      <c r="CC17" s="456"/>
      <c r="CD17" s="478" t="str">
        <f ca="1">IF(CD$2="","",INDIRECT(ADDRESS($I17,COLUMN(CFR_1!$J$1)+CD$14-1,,,"CFR_1"))) &amp; ""</f>
        <v/>
      </c>
      <c r="CE17" s="456"/>
      <c r="CF17" s="478" t="str">
        <f ca="1">IF(CF$2="","",INDIRECT(ADDRESS($I17,COLUMN(CFR_1!$J$1)+CF$14-1,,,"CFR_1"))) &amp; ""</f>
        <v/>
      </c>
      <c r="CG17" s="456"/>
      <c r="CH17" s="478" t="str">
        <f ca="1">IF(CH$2="","",INDIRECT(ADDRESS($I17,COLUMN(CFR_1!$J$1)+CH$14-1,,,"CFR_1"))) &amp; ""</f>
        <v/>
      </c>
      <c r="CI17" s="456"/>
      <c r="CJ17" s="478" t="str">
        <f ca="1">IF(CJ$2="","",INDIRECT(ADDRESS($I17,COLUMN(CFR_1!$J$1)+CJ$14-1,,,"CFR_1"))) &amp; ""</f>
        <v/>
      </c>
      <c r="CK17" s="456"/>
      <c r="CL17" s="478" t="str">
        <f ca="1">IF(CL$2="","",INDIRECT(ADDRESS($I17,COLUMN(CFR_1!$J$1)+CL$14-1,,,"CFR_1"))) &amp; ""</f>
        <v/>
      </c>
      <c r="CM17" s="456"/>
      <c r="CN17" s="478" t="str">
        <f ca="1">IF(CN$2="","",INDIRECT(ADDRESS($I17,COLUMN(CFR_1!$J$1)+CN$14-1,,,"CFR_1"))) &amp; ""</f>
        <v/>
      </c>
      <c r="CO17" s="456"/>
      <c r="CP17" s="478" t="str">
        <f ca="1">IF(CP$2="","",INDIRECT(ADDRESS($I17,COLUMN(CFR_1!$J$1)+CP$14-1,,,"CFR_1"))) &amp; ""</f>
        <v/>
      </c>
      <c r="CQ17" s="456"/>
      <c r="CR17" s="478" t="str">
        <f ca="1">IF(CR$2="","",INDIRECT(ADDRESS($I17,COLUMN(CFR_1!$J$1)+CR$14-1,,,"CFR_1"))) &amp; ""</f>
        <v/>
      </c>
      <c r="CS17" s="456"/>
      <c r="CT17" s="478" t="str">
        <f ca="1">IF(CT$2="","",INDIRECT(ADDRESS($I17,COLUMN(CFR_1!$J$1)+CT$14-1,,,"CFR_1"))) &amp; ""</f>
        <v/>
      </c>
      <c r="CU17" s="456"/>
      <c r="CV17" s="478" t="str">
        <f ca="1">IF(CV$2="","",INDIRECT(ADDRESS($I17,COLUMN(CFR_1!$J$1)+CV$14-1,,,"CFR_1"))) &amp; ""</f>
        <v/>
      </c>
      <c r="CW17" s="456"/>
      <c r="CX17" s="478" t="str">
        <f ca="1">IF(CX$2="","",INDIRECT(ADDRESS($I17,COLUMN(CFR_1!$J$1)+CX$14-1,,,"CFR_1"))) &amp; ""</f>
        <v/>
      </c>
      <c r="CY17" s="456"/>
      <c r="CZ17" s="478" t="str">
        <f ca="1">IF(CZ$2="","",INDIRECT(ADDRESS($I17,COLUMN(CFR_1!$J$1)+CZ$14-1,,,"CFR_1"))) &amp; ""</f>
        <v/>
      </c>
      <c r="DA17" s="456"/>
      <c r="DB17" s="478" t="str">
        <f ca="1">IF(DB$2="","",INDIRECT(ADDRESS($I17,COLUMN(CFR_1!$J$1)+DB$14-1,,,"CFR_1"))) &amp; ""</f>
        <v/>
      </c>
      <c r="DC17" s="456"/>
      <c r="DD17" s="478" t="str">
        <f ca="1">IF(DD$2="","",INDIRECT(ADDRESS($I17,COLUMN(CFR_1!$J$1)+DD$14-1,,,"CFR_1"))) &amp; ""</f>
        <v/>
      </c>
      <c r="DE17" s="456"/>
      <c r="DF17" s="478" t="str">
        <f ca="1">IF(DF$2="","",INDIRECT(ADDRESS($I17,COLUMN(CFR_1!$J$1)+DF$14-1,,,"CFR_1"))) &amp; ""</f>
        <v/>
      </c>
      <c r="DG17" s="456"/>
      <c r="DH17" s="478" t="str">
        <f ca="1">IF(DH$2="","",INDIRECT(ADDRESS($I17,COLUMN(CFR_1!$J$1)+DH$14-1,,,"CFR_1"))) &amp; ""</f>
        <v/>
      </c>
      <c r="DI17" s="456"/>
      <c r="DJ17" s="478" t="str">
        <f ca="1">IF(DJ$2="","",INDIRECT(ADDRESS($I17,COLUMN(CFR_1!$J$1)+DJ$14-1,,,"CFR_1"))) &amp; ""</f>
        <v/>
      </c>
      <c r="DK17" s="456"/>
      <c r="DL17" s="478" t="str">
        <f ca="1">IF(DL$2="","",INDIRECT(ADDRESS($I17,COLUMN(CFR_1!$J$1)+DL$14-1,,,"CFR_1"))) &amp; ""</f>
        <v/>
      </c>
      <c r="DM17" s="456"/>
      <c r="DN17" s="478" t="str">
        <f ca="1">IF(DN$2="","",INDIRECT(ADDRESS($I17,COLUMN(CFR_1!$J$1)+DN$14-1,,,"CFR_1"))) &amp; ""</f>
        <v/>
      </c>
      <c r="DO17" s="456"/>
      <c r="DP17" s="478" t="str">
        <f ca="1">IF(DP$2="","",INDIRECT(ADDRESS($I17,COLUMN(CFR_1!$J$1)+DP$14-1,,,"CFR_1"))) &amp; ""</f>
        <v/>
      </c>
      <c r="DQ17" s="456"/>
      <c r="DR17" s="478" t="str">
        <f ca="1">IF(DR$2="","",INDIRECT(ADDRESS($I17,COLUMN(CFR_1!$J$1)+DR$14-1,,,"CFR_1"))) &amp; ""</f>
        <v/>
      </c>
      <c r="DS17" s="456"/>
      <c r="DT17" s="478" t="str">
        <f ca="1">IF(DT$2="","",INDIRECT(ADDRESS($I17,COLUMN(CFR_1!$J$1)+DT$14-1,,,"CFR_1"))) &amp; ""</f>
        <v/>
      </c>
      <c r="DU17" s="456"/>
      <c r="DV17" s="478" t="str">
        <f ca="1">IF(DV$2="","",INDIRECT(ADDRESS($I17,COLUMN(CFR_1!$J$1)+DV$14-1,,,"CFR_1"))) &amp; ""</f>
        <v/>
      </c>
      <c r="DW17" s="456"/>
      <c r="DX17" s="478" t="str">
        <f ca="1">IF(DX$2="","",INDIRECT(ADDRESS($I17,COLUMN(CFR_1!$J$1)+DX$14-1,,,"CFR_1"))) &amp; ""</f>
        <v/>
      </c>
      <c r="DY17" s="456"/>
      <c r="DZ17" s="478" t="str">
        <f ca="1">IF(DZ$2="","",INDIRECT(ADDRESS($I17,COLUMN(CFR_1!$J$1)+DZ$14-1,,,"CFR_1"))) &amp; ""</f>
        <v/>
      </c>
      <c r="EA17" s="456"/>
      <c r="EB17" s="478" t="str">
        <f ca="1">IF(EB$2="","",INDIRECT(ADDRESS($I17,COLUMN(CFR_1!$J$1)+EB$14-1,,,"CFR_1"))) &amp; ""</f>
        <v/>
      </c>
      <c r="EC17" s="456"/>
      <c r="ED17" s="478" t="str">
        <f ca="1">IF(ED$2="","",INDIRECT(ADDRESS($I17,COLUMN(CFR_1!$J$1)+ED$14-1,,,"CFR_1"))) &amp; ""</f>
        <v/>
      </c>
      <c r="EE17" s="456"/>
      <c r="EF17" s="478" t="str">
        <f ca="1">IF(EF$2="","",INDIRECT(ADDRESS($I17,COLUMN(CFR_1!$J$1)+EF$14-1,,,"CFR_1"))) &amp; ""</f>
        <v/>
      </c>
      <c r="EG17" s="456"/>
      <c r="EH17" s="478" t="str">
        <f ca="1">IF(EH$2="","",INDIRECT(ADDRESS($I17,COLUMN(CFR_1!$J$1)+EH$14-1,,,"CFR_1"))) &amp; ""</f>
        <v/>
      </c>
      <c r="EI17" s="456"/>
      <c r="EJ17" s="478" t="str">
        <f ca="1">IF(EJ$2="","",INDIRECT(ADDRESS($I17,COLUMN(CFR_1!$J$1)+EJ$14-1,,,"CFR_1"))) &amp; ""</f>
        <v/>
      </c>
      <c r="EK17" s="456"/>
      <c r="EL17" s="478" t="str">
        <f ca="1">IF(EL$2="","",INDIRECT(ADDRESS($I17,COLUMN(CFR_1!$J$1)+EL$14-1,,,"CFR_1"))) &amp; ""</f>
        <v/>
      </c>
      <c r="EM17" s="456"/>
      <c r="EN17" s="478" t="str">
        <f ca="1">IF(EN$2="","",INDIRECT(ADDRESS($I17,COLUMN(CFR_1!$J$1)+EN$14-1,,,"CFR_1"))) &amp; ""</f>
        <v/>
      </c>
      <c r="EO17" s="456"/>
      <c r="EP17" s="478" t="str">
        <f ca="1">IF(EP$2="","",INDIRECT(ADDRESS($I17,COLUMN(CFR_1!$J$1)+EP$14-1,,,"CFR_1"))) &amp; ""</f>
        <v/>
      </c>
      <c r="EQ17" s="456"/>
      <c r="ER17" s="478" t="str">
        <f ca="1">IF(ER$2="","",INDIRECT(ADDRESS($I17,COLUMN(CFR_1!$J$1)+ER$14-1,,,"CFR_1"))) &amp; ""</f>
        <v/>
      </c>
      <c r="ES17" s="456"/>
      <c r="ET17" s="478" t="str">
        <f ca="1">IF(ET$2="","",INDIRECT(ADDRESS($I17,COLUMN(CFR_1!$J$1)+ET$14-1,,,"CFR_1"))) &amp; ""</f>
        <v/>
      </c>
      <c r="EU17" s="456"/>
      <c r="EV17" s="478" t="str">
        <f ca="1">IF(EV$2="","",INDIRECT(ADDRESS($I17,COLUMN(CFR_1!$J$1)+EV$14-1,,,"CFR_1"))) &amp; ""</f>
        <v/>
      </c>
      <c r="EW17" s="456"/>
      <c r="EX17" s="478" t="str">
        <f ca="1">IF(EX$2="","",INDIRECT(ADDRESS($I17,COLUMN(CFR_1!$J$1)+EX$14-1,,,"CFR_1"))) &amp; ""</f>
        <v/>
      </c>
      <c r="EY17" s="456"/>
      <c r="EZ17" s="478" t="str">
        <f ca="1">IF(EZ$2="","",INDIRECT(ADDRESS($I17,COLUMN(CFR_1!$J$1)+EZ$14-1,,,"CFR_1"))) &amp; ""</f>
        <v/>
      </c>
      <c r="FA17" s="456"/>
      <c r="FB17" s="478" t="str">
        <f ca="1">IF(FB$2="","",INDIRECT(ADDRESS($I17,COLUMN(CFR_1!$J$1)+FB$14-1,,,"CFR_1"))) &amp; ""</f>
        <v/>
      </c>
      <c r="FC17" s="456"/>
      <c r="FD17" s="478" t="str">
        <f ca="1">IF(FD$2="","",INDIRECT(ADDRESS($I17,COLUMN(CFR_1!$J$1)+FD$14-1,,,"CFR_1"))) &amp; ""</f>
        <v/>
      </c>
      <c r="FE17" s="456"/>
      <c r="FF17" s="478" t="str">
        <f ca="1">IF(FF$2="","",INDIRECT(ADDRESS($I17,COLUMN(CFR_1!$J$1)+FF$14-1,,,"CFR_1"))) &amp; ""</f>
        <v/>
      </c>
      <c r="FG17" s="456"/>
      <c r="FH17" s="478" t="str">
        <f ca="1">IF(FH$2="","",INDIRECT(ADDRESS($I17,COLUMN(CFR_1!$J$1)+FH$14-1,,,"CFR_1"))) &amp; ""</f>
        <v/>
      </c>
      <c r="FI17" s="456"/>
      <c r="FJ17" s="478" t="str">
        <f ca="1">IF(FJ$2="","",INDIRECT(ADDRESS($I17,COLUMN(CFR_1!$J$1)+FJ$14-1,,,"CFR_1"))) &amp; ""</f>
        <v/>
      </c>
      <c r="FK17" s="456"/>
      <c r="FL17" s="478" t="str">
        <f ca="1">IF(FL$2="","",INDIRECT(ADDRESS($I17,COLUMN(CFR_1!$J$1)+FL$14-1,,,"CFR_1"))) &amp; ""</f>
        <v/>
      </c>
      <c r="FM17" s="456"/>
    </row>
    <row r="18" spans="1:169" x14ac:dyDescent="0.3">
      <c r="A18" s="468"/>
      <c r="B18" s="95" t="s">
        <v>144</v>
      </c>
      <c r="C18" s="96"/>
      <c r="D18" s="96"/>
      <c r="E18" s="96"/>
      <c r="F18" s="96"/>
      <c r="G18" s="96"/>
      <c r="H18" s="113"/>
      <c r="I18" s="192">
        <f>+ROW(CFR_1!$A$20)</f>
        <v>20</v>
      </c>
      <c r="J18" s="478" t="str">
        <f ca="1">IF(J$2="","",INDIRECT(ADDRESS($I18,COLUMN(CFR_1!$J$1)+J$14-1,,,"CFR_1"))) &amp; ""</f>
        <v/>
      </c>
      <c r="K18" s="456"/>
      <c r="L18" s="478" t="str">
        <f ca="1">IF(L$2="","",INDIRECT(ADDRESS($I18,COLUMN(CFR_1!$J$1)+L$14-1,,,"CFR_1"))) &amp; ""</f>
        <v/>
      </c>
      <c r="M18" s="456"/>
      <c r="N18" s="478" t="str">
        <f ca="1">IF(N$2="","",INDIRECT(ADDRESS($I18,COLUMN(CFR_1!$J$1)+N$14-1,,,"CFR_1"))) &amp; ""</f>
        <v/>
      </c>
      <c r="O18" s="456"/>
      <c r="P18" s="478" t="str">
        <f ca="1">IF(P$2="","",INDIRECT(ADDRESS($I18,COLUMN(CFR_1!$J$1)+P$14-1,,,"CFR_1"))) &amp; ""</f>
        <v/>
      </c>
      <c r="Q18" s="456"/>
      <c r="R18" s="478" t="str">
        <f ca="1">IF(R$2="","",INDIRECT(ADDRESS($I18,COLUMN(CFR_1!$J$1)+R$14-1,,,"CFR_1"))) &amp; ""</f>
        <v/>
      </c>
      <c r="S18" s="456"/>
      <c r="T18" s="478" t="str">
        <f ca="1">IF(T$2="","",INDIRECT(ADDRESS($I18,COLUMN(CFR_1!$J$1)+T$14-1,,,"CFR_1"))) &amp; ""</f>
        <v/>
      </c>
      <c r="U18" s="456"/>
      <c r="V18" s="478" t="str">
        <f ca="1">IF(V$2="","",INDIRECT(ADDRESS($I18,COLUMN(CFR_1!$J$1)+V$14-1,,,"CFR_1"))) &amp; ""</f>
        <v/>
      </c>
      <c r="W18" s="456"/>
      <c r="X18" s="478" t="str">
        <f ca="1">IF(X$2="","",INDIRECT(ADDRESS($I18,COLUMN(CFR_1!$J$1)+X$14-1,,,"CFR_1"))) &amp; ""</f>
        <v/>
      </c>
      <c r="Y18" s="456"/>
      <c r="Z18" s="478" t="str">
        <f ca="1">IF(Z$2="","",INDIRECT(ADDRESS($I18,COLUMN(CFR_1!$J$1)+Z$14-1,,,"CFR_1"))) &amp; ""</f>
        <v/>
      </c>
      <c r="AA18" s="456"/>
      <c r="AB18" s="478" t="str">
        <f ca="1">IF(AB$2="","",INDIRECT(ADDRESS($I18,COLUMN(CFR_1!$J$1)+AB$14-1,,,"CFR_1"))) &amp; ""</f>
        <v/>
      </c>
      <c r="AC18" s="456"/>
      <c r="AD18" s="478" t="str">
        <f ca="1">IF(AD$2="","",INDIRECT(ADDRESS($I18,COLUMN(CFR_1!$J$1)+AD$14-1,,,"CFR_1"))) &amp; ""</f>
        <v/>
      </c>
      <c r="AE18" s="456"/>
      <c r="AF18" s="478" t="str">
        <f ca="1">IF(AF$2="","",INDIRECT(ADDRESS($I18,COLUMN(CFR_1!$J$1)+AF$14-1,,,"CFR_1"))) &amp; ""</f>
        <v/>
      </c>
      <c r="AG18" s="456"/>
      <c r="AH18" s="478" t="str">
        <f ca="1">IF(AH$2="","",INDIRECT(ADDRESS($I18,COLUMN(CFR_1!$J$1)+AH$14-1,,,"CFR_1"))) &amp; ""</f>
        <v/>
      </c>
      <c r="AI18" s="456"/>
      <c r="AJ18" s="478" t="str">
        <f ca="1">IF(AJ$2="","",INDIRECT(ADDRESS($I18,COLUMN(CFR_1!$J$1)+AJ$14-1,,,"CFR_1"))) &amp; ""</f>
        <v/>
      </c>
      <c r="AK18" s="456"/>
      <c r="AL18" s="478" t="str">
        <f ca="1">IF(AL$2="","",INDIRECT(ADDRESS($I18,COLUMN(CFR_1!$J$1)+AL$14-1,,,"CFR_1"))) &amp; ""</f>
        <v/>
      </c>
      <c r="AM18" s="456"/>
      <c r="AN18" s="478" t="str">
        <f ca="1">IF(AN$2="","",INDIRECT(ADDRESS($I18,COLUMN(CFR_1!$J$1)+AN$14-1,,,"CFR_1"))) &amp; ""</f>
        <v/>
      </c>
      <c r="AO18" s="456"/>
      <c r="AP18" s="478" t="str">
        <f ca="1">IF(AP$2="","",INDIRECT(ADDRESS($I18,COLUMN(CFR_1!$J$1)+AP$14-1,,,"CFR_1"))) &amp; ""</f>
        <v/>
      </c>
      <c r="AQ18" s="456"/>
      <c r="AR18" s="478" t="str">
        <f ca="1">IF(AR$2="","",INDIRECT(ADDRESS($I18,COLUMN(CFR_1!$J$1)+AR$14-1,,,"CFR_1"))) &amp; ""</f>
        <v/>
      </c>
      <c r="AS18" s="456"/>
      <c r="AT18" s="478" t="str">
        <f ca="1">IF(AT$2="","",INDIRECT(ADDRESS($I18,COLUMN(CFR_1!$J$1)+AT$14-1,,,"CFR_1"))) &amp; ""</f>
        <v/>
      </c>
      <c r="AU18" s="456"/>
      <c r="AV18" s="478" t="str">
        <f ca="1">IF(AV$2="","",INDIRECT(ADDRESS($I18,COLUMN(CFR_1!$J$1)+AV$14-1,,,"CFR_1"))) &amp; ""</f>
        <v/>
      </c>
      <c r="AW18" s="456"/>
      <c r="AX18" s="478" t="str">
        <f ca="1">IF(AX$2="","",INDIRECT(ADDRESS($I18,COLUMN(CFR_1!$J$1)+AX$14-1,,,"CFR_1"))) &amp; ""</f>
        <v/>
      </c>
      <c r="AY18" s="456"/>
      <c r="AZ18" s="478" t="str">
        <f ca="1">IF(AZ$2="","",INDIRECT(ADDRESS($I18,COLUMN(CFR_1!$J$1)+AZ$14-1,,,"CFR_1"))) &amp; ""</f>
        <v/>
      </c>
      <c r="BA18" s="456"/>
      <c r="BB18" s="478" t="str">
        <f ca="1">IF(BB$2="","",INDIRECT(ADDRESS($I18,COLUMN(CFR_1!$J$1)+BB$14-1,,,"CFR_1"))) &amp; ""</f>
        <v/>
      </c>
      <c r="BC18" s="456"/>
      <c r="BD18" s="478" t="str">
        <f ca="1">IF(BD$2="","",INDIRECT(ADDRESS($I18,COLUMN(CFR_1!$J$1)+BD$14-1,,,"CFR_1"))) &amp; ""</f>
        <v/>
      </c>
      <c r="BE18" s="456"/>
      <c r="BF18" s="478" t="str">
        <f ca="1">IF(BF$2="","",INDIRECT(ADDRESS($I18,COLUMN(CFR_1!$J$1)+BF$14-1,,,"CFR_1"))) &amp; ""</f>
        <v/>
      </c>
      <c r="BG18" s="456"/>
      <c r="BH18" s="478" t="str">
        <f ca="1">IF(BH$2="","",INDIRECT(ADDRESS($I18,COLUMN(CFR_1!$J$1)+BH$14-1,,,"CFR_1"))) &amp; ""</f>
        <v/>
      </c>
      <c r="BI18" s="456"/>
      <c r="BJ18" s="478" t="str">
        <f ca="1">IF(BJ$2="","",INDIRECT(ADDRESS($I18,COLUMN(CFR_1!$J$1)+BJ$14-1,,,"CFR_1"))) &amp; ""</f>
        <v/>
      </c>
      <c r="BK18" s="456"/>
      <c r="BL18" s="478" t="str">
        <f ca="1">IF(BL$2="","",INDIRECT(ADDRESS($I18,COLUMN(CFR_1!$J$1)+BL$14-1,,,"CFR_1"))) &amp; ""</f>
        <v/>
      </c>
      <c r="BM18" s="456"/>
      <c r="BN18" s="478" t="str">
        <f ca="1">IF(BN$2="","",INDIRECT(ADDRESS($I18,COLUMN(CFR_1!$J$1)+BN$14-1,,,"CFR_1"))) &amp; ""</f>
        <v/>
      </c>
      <c r="BO18" s="456"/>
      <c r="BP18" s="478" t="str">
        <f ca="1">IF(BP$2="","",INDIRECT(ADDRESS($I18,COLUMN(CFR_1!$J$1)+BP$14-1,,,"CFR_1"))) &amp; ""</f>
        <v/>
      </c>
      <c r="BQ18" s="456"/>
      <c r="BR18" s="478" t="str">
        <f ca="1">IF(BR$2="","",INDIRECT(ADDRESS($I18,COLUMN(CFR_1!$J$1)+BR$14-1,,,"CFR_1"))) &amp; ""</f>
        <v/>
      </c>
      <c r="BS18" s="456"/>
      <c r="BT18" s="478" t="str">
        <f ca="1">IF(BT$2="","",INDIRECT(ADDRESS($I18,COLUMN(CFR_1!$J$1)+BT$14-1,,,"CFR_1"))) &amp; ""</f>
        <v/>
      </c>
      <c r="BU18" s="456"/>
      <c r="BV18" s="478" t="str">
        <f ca="1">IF(BV$2="","",INDIRECT(ADDRESS($I18,COLUMN(CFR_1!$J$1)+BV$14-1,,,"CFR_1"))) &amp; ""</f>
        <v/>
      </c>
      <c r="BW18" s="456"/>
      <c r="BX18" s="478" t="str">
        <f ca="1">IF(BX$2="","",INDIRECT(ADDRESS($I18,COLUMN(CFR_1!$J$1)+BX$14-1,,,"CFR_1"))) &amp; ""</f>
        <v/>
      </c>
      <c r="BY18" s="456"/>
      <c r="BZ18" s="478" t="str">
        <f ca="1">IF(BZ$2="","",INDIRECT(ADDRESS($I18,COLUMN(CFR_1!$J$1)+BZ$14-1,,,"CFR_1"))) &amp; ""</f>
        <v/>
      </c>
      <c r="CA18" s="456"/>
      <c r="CB18" s="478" t="str">
        <f ca="1">IF(CB$2="","",INDIRECT(ADDRESS($I18,COLUMN(CFR_1!$J$1)+CB$14-1,,,"CFR_1"))) &amp; ""</f>
        <v/>
      </c>
      <c r="CC18" s="456"/>
      <c r="CD18" s="478" t="str">
        <f ca="1">IF(CD$2="","",INDIRECT(ADDRESS($I18,COLUMN(CFR_1!$J$1)+CD$14-1,,,"CFR_1"))) &amp; ""</f>
        <v/>
      </c>
      <c r="CE18" s="456"/>
      <c r="CF18" s="478" t="str">
        <f ca="1">IF(CF$2="","",INDIRECT(ADDRESS($I18,COLUMN(CFR_1!$J$1)+CF$14-1,,,"CFR_1"))) &amp; ""</f>
        <v/>
      </c>
      <c r="CG18" s="456"/>
      <c r="CH18" s="478" t="str">
        <f ca="1">IF(CH$2="","",INDIRECT(ADDRESS($I18,COLUMN(CFR_1!$J$1)+CH$14-1,,,"CFR_1"))) &amp; ""</f>
        <v/>
      </c>
      <c r="CI18" s="456"/>
      <c r="CJ18" s="478" t="str">
        <f ca="1">IF(CJ$2="","",INDIRECT(ADDRESS($I18,COLUMN(CFR_1!$J$1)+CJ$14-1,,,"CFR_1"))) &amp; ""</f>
        <v/>
      </c>
      <c r="CK18" s="456"/>
      <c r="CL18" s="478" t="str">
        <f ca="1">IF(CL$2="","",INDIRECT(ADDRESS($I18,COLUMN(CFR_1!$J$1)+CL$14-1,,,"CFR_1"))) &amp; ""</f>
        <v/>
      </c>
      <c r="CM18" s="456"/>
      <c r="CN18" s="478" t="str">
        <f ca="1">IF(CN$2="","",INDIRECT(ADDRESS($I18,COLUMN(CFR_1!$J$1)+CN$14-1,,,"CFR_1"))) &amp; ""</f>
        <v/>
      </c>
      <c r="CO18" s="456"/>
      <c r="CP18" s="478" t="str">
        <f ca="1">IF(CP$2="","",INDIRECT(ADDRESS($I18,COLUMN(CFR_1!$J$1)+CP$14-1,,,"CFR_1"))) &amp; ""</f>
        <v/>
      </c>
      <c r="CQ18" s="456"/>
      <c r="CR18" s="478" t="str">
        <f ca="1">IF(CR$2="","",INDIRECT(ADDRESS($I18,COLUMN(CFR_1!$J$1)+CR$14-1,,,"CFR_1"))) &amp; ""</f>
        <v/>
      </c>
      <c r="CS18" s="456"/>
      <c r="CT18" s="478" t="str">
        <f ca="1">IF(CT$2="","",INDIRECT(ADDRESS($I18,COLUMN(CFR_1!$J$1)+CT$14-1,,,"CFR_1"))) &amp; ""</f>
        <v/>
      </c>
      <c r="CU18" s="456"/>
      <c r="CV18" s="478" t="str">
        <f ca="1">IF(CV$2="","",INDIRECT(ADDRESS($I18,COLUMN(CFR_1!$J$1)+CV$14-1,,,"CFR_1"))) &amp; ""</f>
        <v/>
      </c>
      <c r="CW18" s="456"/>
      <c r="CX18" s="478" t="str">
        <f ca="1">IF(CX$2="","",INDIRECT(ADDRESS($I18,COLUMN(CFR_1!$J$1)+CX$14-1,,,"CFR_1"))) &amp; ""</f>
        <v/>
      </c>
      <c r="CY18" s="456"/>
      <c r="CZ18" s="478" t="str">
        <f ca="1">IF(CZ$2="","",INDIRECT(ADDRESS($I18,COLUMN(CFR_1!$J$1)+CZ$14-1,,,"CFR_1"))) &amp; ""</f>
        <v/>
      </c>
      <c r="DA18" s="456"/>
      <c r="DB18" s="478" t="str">
        <f ca="1">IF(DB$2="","",INDIRECT(ADDRESS($I18,COLUMN(CFR_1!$J$1)+DB$14-1,,,"CFR_1"))) &amp; ""</f>
        <v/>
      </c>
      <c r="DC18" s="456"/>
      <c r="DD18" s="478" t="str">
        <f ca="1">IF(DD$2="","",INDIRECT(ADDRESS($I18,COLUMN(CFR_1!$J$1)+DD$14-1,,,"CFR_1"))) &amp; ""</f>
        <v/>
      </c>
      <c r="DE18" s="456"/>
      <c r="DF18" s="478" t="str">
        <f ca="1">IF(DF$2="","",INDIRECT(ADDRESS($I18,COLUMN(CFR_1!$J$1)+DF$14-1,,,"CFR_1"))) &amp; ""</f>
        <v/>
      </c>
      <c r="DG18" s="456"/>
      <c r="DH18" s="478" t="str">
        <f ca="1">IF(DH$2="","",INDIRECT(ADDRESS($I18,COLUMN(CFR_1!$J$1)+DH$14-1,,,"CFR_1"))) &amp; ""</f>
        <v/>
      </c>
      <c r="DI18" s="456"/>
      <c r="DJ18" s="478" t="str">
        <f ca="1">IF(DJ$2="","",INDIRECT(ADDRESS($I18,COLUMN(CFR_1!$J$1)+DJ$14-1,,,"CFR_1"))) &amp; ""</f>
        <v/>
      </c>
      <c r="DK18" s="456"/>
      <c r="DL18" s="478" t="str">
        <f ca="1">IF(DL$2="","",INDIRECT(ADDRESS($I18,COLUMN(CFR_1!$J$1)+DL$14-1,,,"CFR_1"))) &amp; ""</f>
        <v/>
      </c>
      <c r="DM18" s="456"/>
      <c r="DN18" s="478" t="str">
        <f ca="1">IF(DN$2="","",INDIRECT(ADDRESS($I18,COLUMN(CFR_1!$J$1)+DN$14-1,,,"CFR_1"))) &amp; ""</f>
        <v/>
      </c>
      <c r="DO18" s="456"/>
      <c r="DP18" s="478" t="str">
        <f ca="1">IF(DP$2="","",INDIRECT(ADDRESS($I18,COLUMN(CFR_1!$J$1)+DP$14-1,,,"CFR_1"))) &amp; ""</f>
        <v/>
      </c>
      <c r="DQ18" s="456"/>
      <c r="DR18" s="478" t="str">
        <f ca="1">IF(DR$2="","",INDIRECT(ADDRESS($I18,COLUMN(CFR_1!$J$1)+DR$14-1,,,"CFR_1"))) &amp; ""</f>
        <v/>
      </c>
      <c r="DS18" s="456"/>
      <c r="DT18" s="478" t="str">
        <f ca="1">IF(DT$2="","",INDIRECT(ADDRESS($I18,COLUMN(CFR_1!$J$1)+DT$14-1,,,"CFR_1"))) &amp; ""</f>
        <v/>
      </c>
      <c r="DU18" s="456"/>
      <c r="DV18" s="478" t="str">
        <f ca="1">IF(DV$2="","",INDIRECT(ADDRESS($I18,COLUMN(CFR_1!$J$1)+DV$14-1,,,"CFR_1"))) &amp; ""</f>
        <v/>
      </c>
      <c r="DW18" s="456"/>
      <c r="DX18" s="478" t="str">
        <f ca="1">IF(DX$2="","",INDIRECT(ADDRESS($I18,COLUMN(CFR_1!$J$1)+DX$14-1,,,"CFR_1"))) &amp; ""</f>
        <v/>
      </c>
      <c r="DY18" s="456"/>
      <c r="DZ18" s="478" t="str">
        <f ca="1">IF(DZ$2="","",INDIRECT(ADDRESS($I18,COLUMN(CFR_1!$J$1)+DZ$14-1,,,"CFR_1"))) &amp; ""</f>
        <v/>
      </c>
      <c r="EA18" s="456"/>
      <c r="EB18" s="478" t="str">
        <f ca="1">IF(EB$2="","",INDIRECT(ADDRESS($I18,COLUMN(CFR_1!$J$1)+EB$14-1,,,"CFR_1"))) &amp; ""</f>
        <v/>
      </c>
      <c r="EC18" s="456"/>
      <c r="ED18" s="478" t="str">
        <f ca="1">IF(ED$2="","",INDIRECT(ADDRESS($I18,COLUMN(CFR_1!$J$1)+ED$14-1,,,"CFR_1"))) &amp; ""</f>
        <v/>
      </c>
      <c r="EE18" s="456"/>
      <c r="EF18" s="478" t="str">
        <f ca="1">IF(EF$2="","",INDIRECT(ADDRESS($I18,COLUMN(CFR_1!$J$1)+EF$14-1,,,"CFR_1"))) &amp; ""</f>
        <v/>
      </c>
      <c r="EG18" s="456"/>
      <c r="EH18" s="478" t="str">
        <f ca="1">IF(EH$2="","",INDIRECT(ADDRESS($I18,COLUMN(CFR_1!$J$1)+EH$14-1,,,"CFR_1"))) &amp; ""</f>
        <v/>
      </c>
      <c r="EI18" s="456"/>
      <c r="EJ18" s="478" t="str">
        <f ca="1">IF(EJ$2="","",INDIRECT(ADDRESS($I18,COLUMN(CFR_1!$J$1)+EJ$14-1,,,"CFR_1"))) &amp; ""</f>
        <v/>
      </c>
      <c r="EK18" s="456"/>
      <c r="EL18" s="478" t="str">
        <f ca="1">IF(EL$2="","",INDIRECT(ADDRESS($I18,COLUMN(CFR_1!$J$1)+EL$14-1,,,"CFR_1"))) &amp; ""</f>
        <v/>
      </c>
      <c r="EM18" s="456"/>
      <c r="EN18" s="478" t="str">
        <f ca="1">IF(EN$2="","",INDIRECT(ADDRESS($I18,COLUMN(CFR_1!$J$1)+EN$14-1,,,"CFR_1"))) &amp; ""</f>
        <v/>
      </c>
      <c r="EO18" s="456"/>
      <c r="EP18" s="478" t="str">
        <f ca="1">IF(EP$2="","",INDIRECT(ADDRESS($I18,COLUMN(CFR_1!$J$1)+EP$14-1,,,"CFR_1"))) &amp; ""</f>
        <v/>
      </c>
      <c r="EQ18" s="456"/>
      <c r="ER18" s="478" t="str">
        <f ca="1">IF(ER$2="","",INDIRECT(ADDRESS($I18,COLUMN(CFR_1!$J$1)+ER$14-1,,,"CFR_1"))) &amp; ""</f>
        <v/>
      </c>
      <c r="ES18" s="456"/>
      <c r="ET18" s="478" t="str">
        <f ca="1">IF(ET$2="","",INDIRECT(ADDRESS($I18,COLUMN(CFR_1!$J$1)+ET$14-1,,,"CFR_1"))) &amp; ""</f>
        <v/>
      </c>
      <c r="EU18" s="456"/>
      <c r="EV18" s="478" t="str">
        <f ca="1">IF(EV$2="","",INDIRECT(ADDRESS($I18,COLUMN(CFR_1!$J$1)+EV$14-1,,,"CFR_1"))) &amp; ""</f>
        <v/>
      </c>
      <c r="EW18" s="456"/>
      <c r="EX18" s="478" t="str">
        <f ca="1">IF(EX$2="","",INDIRECT(ADDRESS($I18,COLUMN(CFR_1!$J$1)+EX$14-1,,,"CFR_1"))) &amp; ""</f>
        <v/>
      </c>
      <c r="EY18" s="456"/>
      <c r="EZ18" s="478" t="str">
        <f ca="1">IF(EZ$2="","",INDIRECT(ADDRESS($I18,COLUMN(CFR_1!$J$1)+EZ$14-1,,,"CFR_1"))) &amp; ""</f>
        <v/>
      </c>
      <c r="FA18" s="456"/>
      <c r="FB18" s="478" t="str">
        <f ca="1">IF(FB$2="","",INDIRECT(ADDRESS($I18,COLUMN(CFR_1!$J$1)+FB$14-1,,,"CFR_1"))) &amp; ""</f>
        <v/>
      </c>
      <c r="FC18" s="456"/>
      <c r="FD18" s="478" t="str">
        <f ca="1">IF(FD$2="","",INDIRECT(ADDRESS($I18,COLUMN(CFR_1!$J$1)+FD$14-1,,,"CFR_1"))) &amp; ""</f>
        <v/>
      </c>
      <c r="FE18" s="456"/>
      <c r="FF18" s="478" t="str">
        <f ca="1">IF(FF$2="","",INDIRECT(ADDRESS($I18,COLUMN(CFR_1!$J$1)+FF$14-1,,,"CFR_1"))) &amp; ""</f>
        <v/>
      </c>
      <c r="FG18" s="456"/>
      <c r="FH18" s="478" t="str">
        <f ca="1">IF(FH$2="","",INDIRECT(ADDRESS($I18,COLUMN(CFR_1!$J$1)+FH$14-1,,,"CFR_1"))) &amp; ""</f>
        <v/>
      </c>
      <c r="FI18" s="456"/>
      <c r="FJ18" s="478" t="str">
        <f ca="1">IF(FJ$2="","",INDIRECT(ADDRESS($I18,COLUMN(CFR_1!$J$1)+FJ$14-1,,,"CFR_1"))) &amp; ""</f>
        <v/>
      </c>
      <c r="FK18" s="456"/>
      <c r="FL18" s="478" t="str">
        <f ca="1">IF(FL$2="","",INDIRECT(ADDRESS($I18,COLUMN(CFR_1!$J$1)+FL$14-1,,,"CFR_1"))) &amp; ""</f>
        <v/>
      </c>
      <c r="FM18" s="456"/>
    </row>
    <row r="19" spans="1:169" x14ac:dyDescent="0.3">
      <c r="A19" s="468"/>
      <c r="B19" s="95" t="s">
        <v>145</v>
      </c>
      <c r="C19" s="96"/>
      <c r="D19" s="96"/>
      <c r="E19" s="96"/>
      <c r="F19" s="96"/>
      <c r="G19" s="96"/>
      <c r="H19" s="113"/>
      <c r="I19" s="192">
        <f>ROW(CFR_1!$A$21)</f>
        <v>21</v>
      </c>
      <c r="J19" s="478" t="str">
        <f ca="1">IF(J$2="","",INDIRECT(ADDRESS($I19,COLUMN(CFR_1!$J$1)+J$14-1,,,"CFR_1"))) &amp; ""</f>
        <v/>
      </c>
      <c r="K19" s="456"/>
      <c r="L19" s="478" t="str">
        <f ca="1">IF(L$2="","",INDIRECT(ADDRESS($I19,COLUMN(CFR_1!$J$1)+L$14-1,,,"CFR_1"))) &amp; ""</f>
        <v/>
      </c>
      <c r="M19" s="456"/>
      <c r="N19" s="478" t="str">
        <f ca="1">IF(N$2="","",INDIRECT(ADDRESS($I19,COLUMN(CFR_1!$J$1)+N$14-1,,,"CFR_1"))) &amp; ""</f>
        <v/>
      </c>
      <c r="O19" s="456"/>
      <c r="P19" s="478" t="str">
        <f ca="1">IF(P$2="","",INDIRECT(ADDRESS($I19,COLUMN(CFR_1!$J$1)+P$14-1,,,"CFR_1"))) &amp; ""</f>
        <v/>
      </c>
      <c r="Q19" s="456"/>
      <c r="R19" s="478" t="str">
        <f ca="1">IF(R$2="","",INDIRECT(ADDRESS($I19,COLUMN(CFR_1!$J$1)+R$14-1,,,"CFR_1"))) &amp; ""</f>
        <v/>
      </c>
      <c r="S19" s="456"/>
      <c r="T19" s="478" t="str">
        <f ca="1">IF(T$2="","",INDIRECT(ADDRESS($I19,COLUMN(CFR_1!$J$1)+T$14-1,,,"CFR_1"))) &amp; ""</f>
        <v/>
      </c>
      <c r="U19" s="456"/>
      <c r="V19" s="478" t="str">
        <f ca="1">IF(V$2="","",INDIRECT(ADDRESS($I19,COLUMN(CFR_1!$J$1)+V$14-1,,,"CFR_1"))) &amp; ""</f>
        <v/>
      </c>
      <c r="W19" s="456"/>
      <c r="X19" s="478" t="str">
        <f ca="1">IF(X$2="","",INDIRECT(ADDRESS($I19,COLUMN(CFR_1!$J$1)+X$14-1,,,"CFR_1"))) &amp; ""</f>
        <v/>
      </c>
      <c r="Y19" s="456"/>
      <c r="Z19" s="478" t="str">
        <f ca="1">IF(Z$2="","",INDIRECT(ADDRESS($I19,COLUMN(CFR_1!$J$1)+Z$14-1,,,"CFR_1"))) &amp; ""</f>
        <v/>
      </c>
      <c r="AA19" s="456"/>
      <c r="AB19" s="478" t="str">
        <f ca="1">IF(AB$2="","",INDIRECT(ADDRESS($I19,COLUMN(CFR_1!$J$1)+AB$14-1,,,"CFR_1"))) &amp; ""</f>
        <v/>
      </c>
      <c r="AC19" s="456"/>
      <c r="AD19" s="478" t="str">
        <f ca="1">IF(AD$2="","",INDIRECT(ADDRESS($I19,COLUMN(CFR_1!$J$1)+AD$14-1,,,"CFR_1"))) &amp; ""</f>
        <v/>
      </c>
      <c r="AE19" s="456"/>
      <c r="AF19" s="478" t="str">
        <f ca="1">IF(AF$2="","",INDIRECT(ADDRESS($I19,COLUMN(CFR_1!$J$1)+AF$14-1,,,"CFR_1"))) &amp; ""</f>
        <v/>
      </c>
      <c r="AG19" s="456"/>
      <c r="AH19" s="478" t="str">
        <f ca="1">IF(AH$2="","",INDIRECT(ADDRESS($I19,COLUMN(CFR_1!$J$1)+AH$14-1,,,"CFR_1"))) &amp; ""</f>
        <v/>
      </c>
      <c r="AI19" s="456"/>
      <c r="AJ19" s="478" t="str">
        <f ca="1">IF(AJ$2="","",INDIRECT(ADDRESS($I19,COLUMN(CFR_1!$J$1)+AJ$14-1,,,"CFR_1"))) &amp; ""</f>
        <v/>
      </c>
      <c r="AK19" s="456"/>
      <c r="AL19" s="478" t="str">
        <f ca="1">IF(AL$2="","",INDIRECT(ADDRESS($I19,COLUMN(CFR_1!$J$1)+AL$14-1,,,"CFR_1"))) &amp; ""</f>
        <v/>
      </c>
      <c r="AM19" s="456"/>
      <c r="AN19" s="478" t="str">
        <f ca="1">IF(AN$2="","",INDIRECT(ADDRESS($I19,COLUMN(CFR_1!$J$1)+AN$14-1,,,"CFR_1"))) &amp; ""</f>
        <v/>
      </c>
      <c r="AO19" s="456"/>
      <c r="AP19" s="478" t="str">
        <f ca="1">IF(AP$2="","",INDIRECT(ADDRESS($I19,COLUMN(CFR_1!$J$1)+AP$14-1,,,"CFR_1"))) &amp; ""</f>
        <v/>
      </c>
      <c r="AQ19" s="456"/>
      <c r="AR19" s="478" t="str">
        <f ca="1">IF(AR$2="","",INDIRECT(ADDRESS($I19,COLUMN(CFR_1!$J$1)+AR$14-1,,,"CFR_1"))) &amp; ""</f>
        <v/>
      </c>
      <c r="AS19" s="456"/>
      <c r="AT19" s="478" t="str">
        <f ca="1">IF(AT$2="","",INDIRECT(ADDRESS($I19,COLUMN(CFR_1!$J$1)+AT$14-1,,,"CFR_1"))) &amp; ""</f>
        <v/>
      </c>
      <c r="AU19" s="456"/>
      <c r="AV19" s="478" t="str">
        <f ca="1">IF(AV$2="","",INDIRECT(ADDRESS($I19,COLUMN(CFR_1!$J$1)+AV$14-1,,,"CFR_1"))) &amp; ""</f>
        <v/>
      </c>
      <c r="AW19" s="456"/>
      <c r="AX19" s="478" t="str">
        <f ca="1">IF(AX$2="","",INDIRECT(ADDRESS($I19,COLUMN(CFR_1!$J$1)+AX$14-1,,,"CFR_1"))) &amp; ""</f>
        <v/>
      </c>
      <c r="AY19" s="456"/>
      <c r="AZ19" s="478" t="str">
        <f ca="1">IF(AZ$2="","",INDIRECT(ADDRESS($I19,COLUMN(CFR_1!$J$1)+AZ$14-1,,,"CFR_1"))) &amp; ""</f>
        <v/>
      </c>
      <c r="BA19" s="456"/>
      <c r="BB19" s="478" t="str">
        <f ca="1">IF(BB$2="","",INDIRECT(ADDRESS($I19,COLUMN(CFR_1!$J$1)+BB$14-1,,,"CFR_1"))) &amp; ""</f>
        <v/>
      </c>
      <c r="BC19" s="456"/>
      <c r="BD19" s="478" t="str">
        <f ca="1">IF(BD$2="","",INDIRECT(ADDRESS($I19,COLUMN(CFR_1!$J$1)+BD$14-1,,,"CFR_1"))) &amp; ""</f>
        <v/>
      </c>
      <c r="BE19" s="456"/>
      <c r="BF19" s="478" t="str">
        <f ca="1">IF(BF$2="","",INDIRECT(ADDRESS($I19,COLUMN(CFR_1!$J$1)+BF$14-1,,,"CFR_1"))) &amp; ""</f>
        <v/>
      </c>
      <c r="BG19" s="456"/>
      <c r="BH19" s="478" t="str">
        <f ca="1">IF(BH$2="","",INDIRECT(ADDRESS($I19,COLUMN(CFR_1!$J$1)+BH$14-1,,,"CFR_1"))) &amp; ""</f>
        <v/>
      </c>
      <c r="BI19" s="456"/>
      <c r="BJ19" s="478" t="str">
        <f ca="1">IF(BJ$2="","",INDIRECT(ADDRESS($I19,COLUMN(CFR_1!$J$1)+BJ$14-1,,,"CFR_1"))) &amp; ""</f>
        <v/>
      </c>
      <c r="BK19" s="456"/>
      <c r="BL19" s="478" t="str">
        <f ca="1">IF(BL$2="","",INDIRECT(ADDRESS($I19,COLUMN(CFR_1!$J$1)+BL$14-1,,,"CFR_1"))) &amp; ""</f>
        <v/>
      </c>
      <c r="BM19" s="456"/>
      <c r="BN19" s="478" t="str">
        <f ca="1">IF(BN$2="","",INDIRECT(ADDRESS($I19,COLUMN(CFR_1!$J$1)+BN$14-1,,,"CFR_1"))) &amp; ""</f>
        <v/>
      </c>
      <c r="BO19" s="456"/>
      <c r="BP19" s="478" t="str">
        <f ca="1">IF(BP$2="","",INDIRECT(ADDRESS($I19,COLUMN(CFR_1!$J$1)+BP$14-1,,,"CFR_1"))) &amp; ""</f>
        <v/>
      </c>
      <c r="BQ19" s="456"/>
      <c r="BR19" s="478" t="str">
        <f ca="1">IF(BR$2="","",INDIRECT(ADDRESS($I19,COLUMN(CFR_1!$J$1)+BR$14-1,,,"CFR_1"))) &amp; ""</f>
        <v/>
      </c>
      <c r="BS19" s="456"/>
      <c r="BT19" s="478" t="str">
        <f ca="1">IF(BT$2="","",INDIRECT(ADDRESS($I19,COLUMN(CFR_1!$J$1)+BT$14-1,,,"CFR_1"))) &amp; ""</f>
        <v/>
      </c>
      <c r="BU19" s="456"/>
      <c r="BV19" s="478" t="str">
        <f ca="1">IF(BV$2="","",INDIRECT(ADDRESS($I19,COLUMN(CFR_1!$J$1)+BV$14-1,,,"CFR_1"))) &amp; ""</f>
        <v/>
      </c>
      <c r="BW19" s="456"/>
      <c r="BX19" s="478" t="str">
        <f ca="1">IF(BX$2="","",INDIRECT(ADDRESS($I19,COLUMN(CFR_1!$J$1)+BX$14-1,,,"CFR_1"))) &amp; ""</f>
        <v/>
      </c>
      <c r="BY19" s="456"/>
      <c r="BZ19" s="478" t="str">
        <f ca="1">IF(BZ$2="","",INDIRECT(ADDRESS($I19,COLUMN(CFR_1!$J$1)+BZ$14-1,,,"CFR_1"))) &amp; ""</f>
        <v/>
      </c>
      <c r="CA19" s="456"/>
      <c r="CB19" s="478" t="str">
        <f ca="1">IF(CB$2="","",INDIRECT(ADDRESS($I19,COLUMN(CFR_1!$J$1)+CB$14-1,,,"CFR_1"))) &amp; ""</f>
        <v/>
      </c>
      <c r="CC19" s="456"/>
      <c r="CD19" s="478" t="str">
        <f ca="1">IF(CD$2="","",INDIRECT(ADDRESS($I19,COLUMN(CFR_1!$J$1)+CD$14-1,,,"CFR_1"))) &amp; ""</f>
        <v/>
      </c>
      <c r="CE19" s="456"/>
      <c r="CF19" s="478" t="str">
        <f ca="1">IF(CF$2="","",INDIRECT(ADDRESS($I19,COLUMN(CFR_1!$J$1)+CF$14-1,,,"CFR_1"))) &amp; ""</f>
        <v/>
      </c>
      <c r="CG19" s="456"/>
      <c r="CH19" s="478" t="str">
        <f ca="1">IF(CH$2="","",INDIRECT(ADDRESS($I19,COLUMN(CFR_1!$J$1)+CH$14-1,,,"CFR_1"))) &amp; ""</f>
        <v/>
      </c>
      <c r="CI19" s="456"/>
      <c r="CJ19" s="478" t="str">
        <f ca="1">IF(CJ$2="","",INDIRECT(ADDRESS($I19,COLUMN(CFR_1!$J$1)+CJ$14-1,,,"CFR_1"))) &amp; ""</f>
        <v/>
      </c>
      <c r="CK19" s="456"/>
      <c r="CL19" s="478" t="str">
        <f ca="1">IF(CL$2="","",INDIRECT(ADDRESS($I19,COLUMN(CFR_1!$J$1)+CL$14-1,,,"CFR_1"))) &amp; ""</f>
        <v/>
      </c>
      <c r="CM19" s="456"/>
      <c r="CN19" s="478" t="str">
        <f ca="1">IF(CN$2="","",INDIRECT(ADDRESS($I19,COLUMN(CFR_1!$J$1)+CN$14-1,,,"CFR_1"))) &amp; ""</f>
        <v/>
      </c>
      <c r="CO19" s="456"/>
      <c r="CP19" s="478" t="str">
        <f ca="1">IF(CP$2="","",INDIRECT(ADDRESS($I19,COLUMN(CFR_1!$J$1)+CP$14-1,,,"CFR_1"))) &amp; ""</f>
        <v/>
      </c>
      <c r="CQ19" s="456"/>
      <c r="CR19" s="478" t="str">
        <f ca="1">IF(CR$2="","",INDIRECT(ADDRESS($I19,COLUMN(CFR_1!$J$1)+CR$14-1,,,"CFR_1"))) &amp; ""</f>
        <v/>
      </c>
      <c r="CS19" s="456"/>
      <c r="CT19" s="478" t="str">
        <f ca="1">IF(CT$2="","",INDIRECT(ADDRESS($I19,COLUMN(CFR_1!$J$1)+CT$14-1,,,"CFR_1"))) &amp; ""</f>
        <v/>
      </c>
      <c r="CU19" s="456"/>
      <c r="CV19" s="478" t="str">
        <f ca="1">IF(CV$2="","",INDIRECT(ADDRESS($I19,COLUMN(CFR_1!$J$1)+CV$14-1,,,"CFR_1"))) &amp; ""</f>
        <v/>
      </c>
      <c r="CW19" s="456"/>
      <c r="CX19" s="478" t="str">
        <f ca="1">IF(CX$2="","",INDIRECT(ADDRESS($I19,COLUMN(CFR_1!$J$1)+CX$14-1,,,"CFR_1"))) &amp; ""</f>
        <v/>
      </c>
      <c r="CY19" s="456"/>
      <c r="CZ19" s="478" t="str">
        <f ca="1">IF(CZ$2="","",INDIRECT(ADDRESS($I19,COLUMN(CFR_1!$J$1)+CZ$14-1,,,"CFR_1"))) &amp; ""</f>
        <v/>
      </c>
      <c r="DA19" s="456"/>
      <c r="DB19" s="478" t="str">
        <f ca="1">IF(DB$2="","",INDIRECT(ADDRESS($I19,COLUMN(CFR_1!$J$1)+DB$14-1,,,"CFR_1"))) &amp; ""</f>
        <v/>
      </c>
      <c r="DC19" s="456"/>
      <c r="DD19" s="478" t="str">
        <f ca="1">IF(DD$2="","",INDIRECT(ADDRESS($I19,COLUMN(CFR_1!$J$1)+DD$14-1,,,"CFR_1"))) &amp; ""</f>
        <v/>
      </c>
      <c r="DE19" s="456"/>
      <c r="DF19" s="478" t="str">
        <f ca="1">IF(DF$2="","",INDIRECT(ADDRESS($I19,COLUMN(CFR_1!$J$1)+DF$14-1,,,"CFR_1"))) &amp; ""</f>
        <v/>
      </c>
      <c r="DG19" s="456"/>
      <c r="DH19" s="478" t="str">
        <f ca="1">IF(DH$2="","",INDIRECT(ADDRESS($I19,COLUMN(CFR_1!$J$1)+DH$14-1,,,"CFR_1"))) &amp; ""</f>
        <v/>
      </c>
      <c r="DI19" s="456"/>
      <c r="DJ19" s="478" t="str">
        <f ca="1">IF(DJ$2="","",INDIRECT(ADDRESS($I19,COLUMN(CFR_1!$J$1)+DJ$14-1,,,"CFR_1"))) &amp; ""</f>
        <v/>
      </c>
      <c r="DK19" s="456"/>
      <c r="DL19" s="478" t="str">
        <f ca="1">IF(DL$2="","",INDIRECT(ADDRESS($I19,COLUMN(CFR_1!$J$1)+DL$14-1,,,"CFR_1"))) &amp; ""</f>
        <v/>
      </c>
      <c r="DM19" s="456"/>
      <c r="DN19" s="478" t="str">
        <f ca="1">IF(DN$2="","",INDIRECT(ADDRESS($I19,COLUMN(CFR_1!$J$1)+DN$14-1,,,"CFR_1"))) &amp; ""</f>
        <v/>
      </c>
      <c r="DO19" s="456"/>
      <c r="DP19" s="478" t="str">
        <f ca="1">IF(DP$2="","",INDIRECT(ADDRESS($I19,COLUMN(CFR_1!$J$1)+DP$14-1,,,"CFR_1"))) &amp; ""</f>
        <v/>
      </c>
      <c r="DQ19" s="456"/>
      <c r="DR19" s="478" t="str">
        <f ca="1">IF(DR$2="","",INDIRECT(ADDRESS($I19,COLUMN(CFR_1!$J$1)+DR$14-1,,,"CFR_1"))) &amp; ""</f>
        <v/>
      </c>
      <c r="DS19" s="456"/>
      <c r="DT19" s="478" t="str">
        <f ca="1">IF(DT$2="","",INDIRECT(ADDRESS($I19,COLUMN(CFR_1!$J$1)+DT$14-1,,,"CFR_1"))) &amp; ""</f>
        <v/>
      </c>
      <c r="DU19" s="456"/>
      <c r="DV19" s="478" t="str">
        <f ca="1">IF(DV$2="","",INDIRECT(ADDRESS($I19,COLUMN(CFR_1!$J$1)+DV$14-1,,,"CFR_1"))) &amp; ""</f>
        <v/>
      </c>
      <c r="DW19" s="456"/>
      <c r="DX19" s="478" t="str">
        <f ca="1">IF(DX$2="","",INDIRECT(ADDRESS($I19,COLUMN(CFR_1!$J$1)+DX$14-1,,,"CFR_1"))) &amp; ""</f>
        <v/>
      </c>
      <c r="DY19" s="456"/>
      <c r="DZ19" s="478" t="str">
        <f ca="1">IF(DZ$2="","",INDIRECT(ADDRESS($I19,COLUMN(CFR_1!$J$1)+DZ$14-1,,,"CFR_1"))) &amp; ""</f>
        <v/>
      </c>
      <c r="EA19" s="456"/>
      <c r="EB19" s="478" t="str">
        <f ca="1">IF(EB$2="","",INDIRECT(ADDRESS($I19,COLUMN(CFR_1!$J$1)+EB$14-1,,,"CFR_1"))) &amp; ""</f>
        <v/>
      </c>
      <c r="EC19" s="456"/>
      <c r="ED19" s="478" t="str">
        <f ca="1">IF(ED$2="","",INDIRECT(ADDRESS($I19,COLUMN(CFR_1!$J$1)+ED$14-1,,,"CFR_1"))) &amp; ""</f>
        <v/>
      </c>
      <c r="EE19" s="456"/>
      <c r="EF19" s="478" t="str">
        <f ca="1">IF(EF$2="","",INDIRECT(ADDRESS($I19,COLUMN(CFR_1!$J$1)+EF$14-1,,,"CFR_1"))) &amp; ""</f>
        <v/>
      </c>
      <c r="EG19" s="456"/>
      <c r="EH19" s="478" t="str">
        <f ca="1">IF(EH$2="","",INDIRECT(ADDRESS($I19,COLUMN(CFR_1!$J$1)+EH$14-1,,,"CFR_1"))) &amp; ""</f>
        <v/>
      </c>
      <c r="EI19" s="456"/>
      <c r="EJ19" s="478" t="str">
        <f ca="1">IF(EJ$2="","",INDIRECT(ADDRESS($I19,COLUMN(CFR_1!$J$1)+EJ$14-1,,,"CFR_1"))) &amp; ""</f>
        <v/>
      </c>
      <c r="EK19" s="456"/>
      <c r="EL19" s="478" t="str">
        <f ca="1">IF(EL$2="","",INDIRECT(ADDRESS($I19,COLUMN(CFR_1!$J$1)+EL$14-1,,,"CFR_1"))) &amp; ""</f>
        <v/>
      </c>
      <c r="EM19" s="456"/>
      <c r="EN19" s="478" t="str">
        <f ca="1">IF(EN$2="","",INDIRECT(ADDRESS($I19,COLUMN(CFR_1!$J$1)+EN$14-1,,,"CFR_1"))) &amp; ""</f>
        <v/>
      </c>
      <c r="EO19" s="456"/>
      <c r="EP19" s="478" t="str">
        <f ca="1">IF(EP$2="","",INDIRECT(ADDRESS($I19,COLUMN(CFR_1!$J$1)+EP$14-1,,,"CFR_1"))) &amp; ""</f>
        <v/>
      </c>
      <c r="EQ19" s="456"/>
      <c r="ER19" s="478" t="str">
        <f ca="1">IF(ER$2="","",INDIRECT(ADDRESS($I19,COLUMN(CFR_1!$J$1)+ER$14-1,,,"CFR_1"))) &amp; ""</f>
        <v/>
      </c>
      <c r="ES19" s="456"/>
      <c r="ET19" s="478" t="str">
        <f ca="1">IF(ET$2="","",INDIRECT(ADDRESS($I19,COLUMN(CFR_1!$J$1)+ET$14-1,,,"CFR_1"))) &amp; ""</f>
        <v/>
      </c>
      <c r="EU19" s="456"/>
      <c r="EV19" s="478" t="str">
        <f ca="1">IF(EV$2="","",INDIRECT(ADDRESS($I19,COLUMN(CFR_1!$J$1)+EV$14-1,,,"CFR_1"))) &amp; ""</f>
        <v/>
      </c>
      <c r="EW19" s="456"/>
      <c r="EX19" s="478" t="str">
        <f ca="1">IF(EX$2="","",INDIRECT(ADDRESS($I19,COLUMN(CFR_1!$J$1)+EX$14-1,,,"CFR_1"))) &amp; ""</f>
        <v/>
      </c>
      <c r="EY19" s="456"/>
      <c r="EZ19" s="478" t="str">
        <f ca="1">IF(EZ$2="","",INDIRECT(ADDRESS($I19,COLUMN(CFR_1!$J$1)+EZ$14-1,,,"CFR_1"))) &amp; ""</f>
        <v/>
      </c>
      <c r="FA19" s="456"/>
      <c r="FB19" s="478" t="str">
        <f ca="1">IF(FB$2="","",INDIRECT(ADDRESS($I19,COLUMN(CFR_1!$J$1)+FB$14-1,,,"CFR_1"))) &amp; ""</f>
        <v/>
      </c>
      <c r="FC19" s="456"/>
      <c r="FD19" s="478" t="str">
        <f ca="1">IF(FD$2="","",INDIRECT(ADDRESS($I19,COLUMN(CFR_1!$J$1)+FD$14-1,,,"CFR_1"))) &amp; ""</f>
        <v/>
      </c>
      <c r="FE19" s="456"/>
      <c r="FF19" s="478" t="str">
        <f ca="1">IF(FF$2="","",INDIRECT(ADDRESS($I19,COLUMN(CFR_1!$J$1)+FF$14-1,,,"CFR_1"))) &amp; ""</f>
        <v/>
      </c>
      <c r="FG19" s="456"/>
      <c r="FH19" s="478" t="str">
        <f ca="1">IF(FH$2="","",INDIRECT(ADDRESS($I19,COLUMN(CFR_1!$J$1)+FH$14-1,,,"CFR_1"))) &amp; ""</f>
        <v/>
      </c>
      <c r="FI19" s="456"/>
      <c r="FJ19" s="478" t="str">
        <f ca="1">IF(FJ$2="","",INDIRECT(ADDRESS($I19,COLUMN(CFR_1!$J$1)+FJ$14-1,,,"CFR_1"))) &amp; ""</f>
        <v/>
      </c>
      <c r="FK19" s="456"/>
      <c r="FL19" s="478" t="str">
        <f ca="1">IF(FL$2="","",INDIRECT(ADDRESS($I19,COLUMN(CFR_1!$J$1)+FL$14-1,,,"CFR_1"))) &amp; ""</f>
        <v/>
      </c>
      <c r="FM19" s="456"/>
    </row>
    <row r="20" spans="1:169" x14ac:dyDescent="0.3">
      <c r="A20" s="468"/>
      <c r="B20" s="95" t="s">
        <v>146</v>
      </c>
      <c r="C20" s="96"/>
      <c r="D20" s="96"/>
      <c r="E20" s="96"/>
      <c r="F20" s="96"/>
      <c r="G20" s="96"/>
      <c r="H20" s="113"/>
      <c r="I20" s="192">
        <f>ROW(CFR_1!$A$22)</f>
        <v>22</v>
      </c>
      <c r="J20" s="478" t="str">
        <f ca="1">IF(J$2="","",INDIRECT(ADDRESS($I20,COLUMN(CFR_1!$J$1)+J$14-1,,,"CFR_1"))) &amp; ""</f>
        <v/>
      </c>
      <c r="K20" s="456"/>
      <c r="L20" s="478" t="str">
        <f ca="1">IF(L$2="","",INDIRECT(ADDRESS($I20,COLUMN(CFR_1!$J$1)+L$14-1,,,"CFR_1"))) &amp; ""</f>
        <v/>
      </c>
      <c r="M20" s="456"/>
      <c r="N20" s="478" t="str">
        <f ca="1">IF(N$2="","",INDIRECT(ADDRESS($I20,COLUMN(CFR_1!$J$1)+N$14-1,,,"CFR_1"))) &amp; ""</f>
        <v/>
      </c>
      <c r="O20" s="456"/>
      <c r="P20" s="478" t="str">
        <f ca="1">IF(P$2="","",INDIRECT(ADDRESS($I20,COLUMN(CFR_1!$J$1)+P$14-1,,,"CFR_1"))) &amp; ""</f>
        <v/>
      </c>
      <c r="Q20" s="456"/>
      <c r="R20" s="478" t="str">
        <f ca="1">IF(R$2="","",INDIRECT(ADDRESS($I20,COLUMN(CFR_1!$J$1)+R$14-1,,,"CFR_1"))) &amp; ""</f>
        <v/>
      </c>
      <c r="S20" s="456"/>
      <c r="T20" s="478" t="str">
        <f ca="1">IF(T$2="","",INDIRECT(ADDRESS($I20,COLUMN(CFR_1!$J$1)+T$14-1,,,"CFR_1"))) &amp; ""</f>
        <v/>
      </c>
      <c r="U20" s="456"/>
      <c r="V20" s="478" t="str">
        <f ca="1">IF(V$2="","",INDIRECT(ADDRESS($I20,COLUMN(CFR_1!$J$1)+V$14-1,,,"CFR_1"))) &amp; ""</f>
        <v/>
      </c>
      <c r="W20" s="456"/>
      <c r="X20" s="478" t="str">
        <f ca="1">IF(X$2="","",INDIRECT(ADDRESS($I20,COLUMN(CFR_1!$J$1)+X$14-1,,,"CFR_1"))) &amp; ""</f>
        <v/>
      </c>
      <c r="Y20" s="456"/>
      <c r="Z20" s="478" t="str">
        <f ca="1">IF(Z$2="","",INDIRECT(ADDRESS($I20,COLUMN(CFR_1!$J$1)+Z$14-1,,,"CFR_1"))) &amp; ""</f>
        <v/>
      </c>
      <c r="AA20" s="456"/>
      <c r="AB20" s="478" t="str">
        <f ca="1">IF(AB$2="","",INDIRECT(ADDRESS($I20,COLUMN(CFR_1!$J$1)+AB$14-1,,,"CFR_1"))) &amp; ""</f>
        <v/>
      </c>
      <c r="AC20" s="456"/>
      <c r="AD20" s="478" t="str">
        <f ca="1">IF(AD$2="","",INDIRECT(ADDRESS($I20,COLUMN(CFR_1!$J$1)+AD$14-1,,,"CFR_1"))) &amp; ""</f>
        <v/>
      </c>
      <c r="AE20" s="456"/>
      <c r="AF20" s="478" t="str">
        <f ca="1">IF(AF$2="","",INDIRECT(ADDRESS($I20,COLUMN(CFR_1!$J$1)+AF$14-1,,,"CFR_1"))) &amp; ""</f>
        <v/>
      </c>
      <c r="AG20" s="456"/>
      <c r="AH20" s="478" t="str">
        <f ca="1">IF(AH$2="","",INDIRECT(ADDRESS($I20,COLUMN(CFR_1!$J$1)+AH$14-1,,,"CFR_1"))) &amp; ""</f>
        <v/>
      </c>
      <c r="AI20" s="456"/>
      <c r="AJ20" s="478" t="str">
        <f ca="1">IF(AJ$2="","",INDIRECT(ADDRESS($I20,COLUMN(CFR_1!$J$1)+AJ$14-1,,,"CFR_1"))) &amp; ""</f>
        <v/>
      </c>
      <c r="AK20" s="456"/>
      <c r="AL20" s="478" t="str">
        <f ca="1">IF(AL$2="","",INDIRECT(ADDRESS($I20,COLUMN(CFR_1!$J$1)+AL$14-1,,,"CFR_1"))) &amp; ""</f>
        <v/>
      </c>
      <c r="AM20" s="456"/>
      <c r="AN20" s="478" t="str">
        <f ca="1">IF(AN$2="","",INDIRECT(ADDRESS($I20,COLUMN(CFR_1!$J$1)+AN$14-1,,,"CFR_1"))) &amp; ""</f>
        <v/>
      </c>
      <c r="AO20" s="456"/>
      <c r="AP20" s="478" t="str">
        <f ca="1">IF(AP$2="","",INDIRECT(ADDRESS($I20,COLUMN(CFR_1!$J$1)+AP$14-1,,,"CFR_1"))) &amp; ""</f>
        <v/>
      </c>
      <c r="AQ20" s="456"/>
      <c r="AR20" s="478" t="str">
        <f ca="1">IF(AR$2="","",INDIRECT(ADDRESS($I20,COLUMN(CFR_1!$J$1)+AR$14-1,,,"CFR_1"))) &amp; ""</f>
        <v/>
      </c>
      <c r="AS20" s="456"/>
      <c r="AT20" s="478" t="str">
        <f ca="1">IF(AT$2="","",INDIRECT(ADDRESS($I20,COLUMN(CFR_1!$J$1)+AT$14-1,,,"CFR_1"))) &amp; ""</f>
        <v/>
      </c>
      <c r="AU20" s="456"/>
      <c r="AV20" s="478" t="str">
        <f ca="1">IF(AV$2="","",INDIRECT(ADDRESS($I20,COLUMN(CFR_1!$J$1)+AV$14-1,,,"CFR_1"))) &amp; ""</f>
        <v/>
      </c>
      <c r="AW20" s="456"/>
      <c r="AX20" s="478" t="str">
        <f ca="1">IF(AX$2="","",INDIRECT(ADDRESS($I20,COLUMN(CFR_1!$J$1)+AX$14-1,,,"CFR_1"))) &amp; ""</f>
        <v/>
      </c>
      <c r="AY20" s="456"/>
      <c r="AZ20" s="478" t="str">
        <f ca="1">IF(AZ$2="","",INDIRECT(ADDRESS($I20,COLUMN(CFR_1!$J$1)+AZ$14-1,,,"CFR_1"))) &amp; ""</f>
        <v/>
      </c>
      <c r="BA20" s="456"/>
      <c r="BB20" s="478" t="str">
        <f ca="1">IF(BB$2="","",INDIRECT(ADDRESS($I20,COLUMN(CFR_1!$J$1)+BB$14-1,,,"CFR_1"))) &amp; ""</f>
        <v/>
      </c>
      <c r="BC20" s="456"/>
      <c r="BD20" s="478" t="str">
        <f ca="1">IF(BD$2="","",INDIRECT(ADDRESS($I20,COLUMN(CFR_1!$J$1)+BD$14-1,,,"CFR_1"))) &amp; ""</f>
        <v/>
      </c>
      <c r="BE20" s="456"/>
      <c r="BF20" s="478" t="str">
        <f ca="1">IF(BF$2="","",INDIRECT(ADDRESS($I20,COLUMN(CFR_1!$J$1)+BF$14-1,,,"CFR_1"))) &amp; ""</f>
        <v/>
      </c>
      <c r="BG20" s="456"/>
      <c r="BH20" s="478" t="str">
        <f ca="1">IF(BH$2="","",INDIRECT(ADDRESS($I20,COLUMN(CFR_1!$J$1)+BH$14-1,,,"CFR_1"))) &amp; ""</f>
        <v/>
      </c>
      <c r="BI20" s="456"/>
      <c r="BJ20" s="478" t="str">
        <f ca="1">IF(BJ$2="","",INDIRECT(ADDRESS($I20,COLUMN(CFR_1!$J$1)+BJ$14-1,,,"CFR_1"))) &amp; ""</f>
        <v/>
      </c>
      <c r="BK20" s="456"/>
      <c r="BL20" s="478" t="str">
        <f ca="1">IF(BL$2="","",INDIRECT(ADDRESS($I20,COLUMN(CFR_1!$J$1)+BL$14-1,,,"CFR_1"))) &amp; ""</f>
        <v/>
      </c>
      <c r="BM20" s="456"/>
      <c r="BN20" s="478" t="str">
        <f ca="1">IF(BN$2="","",INDIRECT(ADDRESS($I20,COLUMN(CFR_1!$J$1)+BN$14-1,,,"CFR_1"))) &amp; ""</f>
        <v/>
      </c>
      <c r="BO20" s="456"/>
      <c r="BP20" s="478" t="str">
        <f ca="1">IF(BP$2="","",INDIRECT(ADDRESS($I20,COLUMN(CFR_1!$J$1)+BP$14-1,,,"CFR_1"))) &amp; ""</f>
        <v/>
      </c>
      <c r="BQ20" s="456"/>
      <c r="BR20" s="478" t="str">
        <f ca="1">IF(BR$2="","",INDIRECT(ADDRESS($I20,COLUMN(CFR_1!$J$1)+BR$14-1,,,"CFR_1"))) &amp; ""</f>
        <v/>
      </c>
      <c r="BS20" s="456"/>
      <c r="BT20" s="478" t="str">
        <f ca="1">IF(BT$2="","",INDIRECT(ADDRESS($I20,COLUMN(CFR_1!$J$1)+BT$14-1,,,"CFR_1"))) &amp; ""</f>
        <v/>
      </c>
      <c r="BU20" s="456"/>
      <c r="BV20" s="478" t="str">
        <f ca="1">IF(BV$2="","",INDIRECT(ADDRESS($I20,COLUMN(CFR_1!$J$1)+BV$14-1,,,"CFR_1"))) &amp; ""</f>
        <v/>
      </c>
      <c r="BW20" s="456"/>
      <c r="BX20" s="478" t="str">
        <f ca="1">IF(BX$2="","",INDIRECT(ADDRESS($I20,COLUMN(CFR_1!$J$1)+BX$14-1,,,"CFR_1"))) &amp; ""</f>
        <v/>
      </c>
      <c r="BY20" s="456"/>
      <c r="BZ20" s="478" t="str">
        <f ca="1">IF(BZ$2="","",INDIRECT(ADDRESS($I20,COLUMN(CFR_1!$J$1)+BZ$14-1,,,"CFR_1"))) &amp; ""</f>
        <v/>
      </c>
      <c r="CA20" s="456"/>
      <c r="CB20" s="478" t="str">
        <f ca="1">IF(CB$2="","",INDIRECT(ADDRESS($I20,COLUMN(CFR_1!$J$1)+CB$14-1,,,"CFR_1"))) &amp; ""</f>
        <v/>
      </c>
      <c r="CC20" s="456"/>
      <c r="CD20" s="478" t="str">
        <f ca="1">IF(CD$2="","",INDIRECT(ADDRESS($I20,COLUMN(CFR_1!$J$1)+CD$14-1,,,"CFR_1"))) &amp; ""</f>
        <v/>
      </c>
      <c r="CE20" s="456"/>
      <c r="CF20" s="478" t="str">
        <f ca="1">IF(CF$2="","",INDIRECT(ADDRESS($I20,COLUMN(CFR_1!$J$1)+CF$14-1,,,"CFR_1"))) &amp; ""</f>
        <v/>
      </c>
      <c r="CG20" s="456"/>
      <c r="CH20" s="478" t="str">
        <f ca="1">IF(CH$2="","",INDIRECT(ADDRESS($I20,COLUMN(CFR_1!$J$1)+CH$14-1,,,"CFR_1"))) &amp; ""</f>
        <v/>
      </c>
      <c r="CI20" s="456"/>
      <c r="CJ20" s="478" t="str">
        <f ca="1">IF(CJ$2="","",INDIRECT(ADDRESS($I20,COLUMN(CFR_1!$J$1)+CJ$14-1,,,"CFR_1"))) &amp; ""</f>
        <v/>
      </c>
      <c r="CK20" s="456"/>
      <c r="CL20" s="478" t="str">
        <f ca="1">IF(CL$2="","",INDIRECT(ADDRESS($I20,COLUMN(CFR_1!$J$1)+CL$14-1,,,"CFR_1"))) &amp; ""</f>
        <v/>
      </c>
      <c r="CM20" s="456"/>
      <c r="CN20" s="478" t="str">
        <f ca="1">IF(CN$2="","",INDIRECT(ADDRESS($I20,COLUMN(CFR_1!$J$1)+CN$14-1,,,"CFR_1"))) &amp; ""</f>
        <v/>
      </c>
      <c r="CO20" s="456"/>
      <c r="CP20" s="478" t="str">
        <f ca="1">IF(CP$2="","",INDIRECT(ADDRESS($I20,COLUMN(CFR_1!$J$1)+CP$14-1,,,"CFR_1"))) &amp; ""</f>
        <v/>
      </c>
      <c r="CQ20" s="456"/>
      <c r="CR20" s="478" t="str">
        <f ca="1">IF(CR$2="","",INDIRECT(ADDRESS($I20,COLUMN(CFR_1!$J$1)+CR$14-1,,,"CFR_1"))) &amp; ""</f>
        <v/>
      </c>
      <c r="CS20" s="456"/>
      <c r="CT20" s="478" t="str">
        <f ca="1">IF(CT$2="","",INDIRECT(ADDRESS($I20,COLUMN(CFR_1!$J$1)+CT$14-1,,,"CFR_1"))) &amp; ""</f>
        <v/>
      </c>
      <c r="CU20" s="456"/>
      <c r="CV20" s="478" t="str">
        <f ca="1">IF(CV$2="","",INDIRECT(ADDRESS($I20,COLUMN(CFR_1!$J$1)+CV$14-1,,,"CFR_1"))) &amp; ""</f>
        <v/>
      </c>
      <c r="CW20" s="456"/>
      <c r="CX20" s="478" t="str">
        <f ca="1">IF(CX$2="","",INDIRECT(ADDRESS($I20,COLUMN(CFR_1!$J$1)+CX$14-1,,,"CFR_1"))) &amp; ""</f>
        <v/>
      </c>
      <c r="CY20" s="456"/>
      <c r="CZ20" s="478" t="str">
        <f ca="1">IF(CZ$2="","",INDIRECT(ADDRESS($I20,COLUMN(CFR_1!$J$1)+CZ$14-1,,,"CFR_1"))) &amp; ""</f>
        <v/>
      </c>
      <c r="DA20" s="456"/>
      <c r="DB20" s="478" t="str">
        <f ca="1">IF(DB$2="","",INDIRECT(ADDRESS($I20,COLUMN(CFR_1!$J$1)+DB$14-1,,,"CFR_1"))) &amp; ""</f>
        <v/>
      </c>
      <c r="DC20" s="456"/>
      <c r="DD20" s="478" t="str">
        <f ca="1">IF(DD$2="","",INDIRECT(ADDRESS($I20,COLUMN(CFR_1!$J$1)+DD$14-1,,,"CFR_1"))) &amp; ""</f>
        <v/>
      </c>
      <c r="DE20" s="456"/>
      <c r="DF20" s="478" t="str">
        <f ca="1">IF(DF$2="","",INDIRECT(ADDRESS($I20,COLUMN(CFR_1!$J$1)+DF$14-1,,,"CFR_1"))) &amp; ""</f>
        <v/>
      </c>
      <c r="DG20" s="456"/>
      <c r="DH20" s="478" t="str">
        <f ca="1">IF(DH$2="","",INDIRECT(ADDRESS($I20,COLUMN(CFR_1!$J$1)+DH$14-1,,,"CFR_1"))) &amp; ""</f>
        <v/>
      </c>
      <c r="DI20" s="456"/>
      <c r="DJ20" s="478" t="str">
        <f ca="1">IF(DJ$2="","",INDIRECT(ADDRESS($I20,COLUMN(CFR_1!$J$1)+DJ$14-1,,,"CFR_1"))) &amp; ""</f>
        <v/>
      </c>
      <c r="DK20" s="456"/>
      <c r="DL20" s="478" t="str">
        <f ca="1">IF(DL$2="","",INDIRECT(ADDRESS($I20,COLUMN(CFR_1!$J$1)+DL$14-1,,,"CFR_1"))) &amp; ""</f>
        <v/>
      </c>
      <c r="DM20" s="456"/>
      <c r="DN20" s="478" t="str">
        <f ca="1">IF(DN$2="","",INDIRECT(ADDRESS($I20,COLUMN(CFR_1!$J$1)+DN$14-1,,,"CFR_1"))) &amp; ""</f>
        <v/>
      </c>
      <c r="DO20" s="456"/>
      <c r="DP20" s="478" t="str">
        <f ca="1">IF(DP$2="","",INDIRECT(ADDRESS($I20,COLUMN(CFR_1!$J$1)+DP$14-1,,,"CFR_1"))) &amp; ""</f>
        <v/>
      </c>
      <c r="DQ20" s="456"/>
      <c r="DR20" s="478" t="str">
        <f ca="1">IF(DR$2="","",INDIRECT(ADDRESS($I20,COLUMN(CFR_1!$J$1)+DR$14-1,,,"CFR_1"))) &amp; ""</f>
        <v/>
      </c>
      <c r="DS20" s="456"/>
      <c r="DT20" s="478" t="str">
        <f ca="1">IF(DT$2="","",INDIRECT(ADDRESS($I20,COLUMN(CFR_1!$J$1)+DT$14-1,,,"CFR_1"))) &amp; ""</f>
        <v/>
      </c>
      <c r="DU20" s="456"/>
      <c r="DV20" s="478" t="str">
        <f ca="1">IF(DV$2="","",INDIRECT(ADDRESS($I20,COLUMN(CFR_1!$J$1)+DV$14-1,,,"CFR_1"))) &amp; ""</f>
        <v/>
      </c>
      <c r="DW20" s="456"/>
      <c r="DX20" s="478" t="str">
        <f ca="1">IF(DX$2="","",INDIRECT(ADDRESS($I20,COLUMN(CFR_1!$J$1)+DX$14-1,,,"CFR_1"))) &amp; ""</f>
        <v/>
      </c>
      <c r="DY20" s="456"/>
      <c r="DZ20" s="478" t="str">
        <f ca="1">IF(DZ$2="","",INDIRECT(ADDRESS($I20,COLUMN(CFR_1!$J$1)+DZ$14-1,,,"CFR_1"))) &amp; ""</f>
        <v/>
      </c>
      <c r="EA20" s="456"/>
      <c r="EB20" s="478" t="str">
        <f ca="1">IF(EB$2="","",INDIRECT(ADDRESS($I20,COLUMN(CFR_1!$J$1)+EB$14-1,,,"CFR_1"))) &amp; ""</f>
        <v/>
      </c>
      <c r="EC20" s="456"/>
      <c r="ED20" s="478" t="str">
        <f ca="1">IF(ED$2="","",INDIRECT(ADDRESS($I20,COLUMN(CFR_1!$J$1)+ED$14-1,,,"CFR_1"))) &amp; ""</f>
        <v/>
      </c>
      <c r="EE20" s="456"/>
      <c r="EF20" s="478" t="str">
        <f ca="1">IF(EF$2="","",INDIRECT(ADDRESS($I20,COLUMN(CFR_1!$J$1)+EF$14-1,,,"CFR_1"))) &amp; ""</f>
        <v/>
      </c>
      <c r="EG20" s="456"/>
      <c r="EH20" s="478" t="str">
        <f ca="1">IF(EH$2="","",INDIRECT(ADDRESS($I20,COLUMN(CFR_1!$J$1)+EH$14-1,,,"CFR_1"))) &amp; ""</f>
        <v/>
      </c>
      <c r="EI20" s="456"/>
      <c r="EJ20" s="478" t="str">
        <f ca="1">IF(EJ$2="","",INDIRECT(ADDRESS($I20,COLUMN(CFR_1!$J$1)+EJ$14-1,,,"CFR_1"))) &amp; ""</f>
        <v/>
      </c>
      <c r="EK20" s="456"/>
      <c r="EL20" s="478" t="str">
        <f ca="1">IF(EL$2="","",INDIRECT(ADDRESS($I20,COLUMN(CFR_1!$J$1)+EL$14-1,,,"CFR_1"))) &amp; ""</f>
        <v/>
      </c>
      <c r="EM20" s="456"/>
      <c r="EN20" s="478" t="str">
        <f ca="1">IF(EN$2="","",INDIRECT(ADDRESS($I20,COLUMN(CFR_1!$J$1)+EN$14-1,,,"CFR_1"))) &amp; ""</f>
        <v/>
      </c>
      <c r="EO20" s="456"/>
      <c r="EP20" s="478" t="str">
        <f ca="1">IF(EP$2="","",INDIRECT(ADDRESS($I20,COLUMN(CFR_1!$J$1)+EP$14-1,,,"CFR_1"))) &amp; ""</f>
        <v/>
      </c>
      <c r="EQ20" s="456"/>
      <c r="ER20" s="478" t="str">
        <f ca="1">IF(ER$2="","",INDIRECT(ADDRESS($I20,COLUMN(CFR_1!$J$1)+ER$14-1,,,"CFR_1"))) &amp; ""</f>
        <v/>
      </c>
      <c r="ES20" s="456"/>
      <c r="ET20" s="478" t="str">
        <f ca="1">IF(ET$2="","",INDIRECT(ADDRESS($I20,COLUMN(CFR_1!$J$1)+ET$14-1,,,"CFR_1"))) &amp; ""</f>
        <v/>
      </c>
      <c r="EU20" s="456"/>
      <c r="EV20" s="478" t="str">
        <f ca="1">IF(EV$2="","",INDIRECT(ADDRESS($I20,COLUMN(CFR_1!$J$1)+EV$14-1,,,"CFR_1"))) &amp; ""</f>
        <v/>
      </c>
      <c r="EW20" s="456"/>
      <c r="EX20" s="478" t="str">
        <f ca="1">IF(EX$2="","",INDIRECT(ADDRESS($I20,COLUMN(CFR_1!$J$1)+EX$14-1,,,"CFR_1"))) &amp; ""</f>
        <v/>
      </c>
      <c r="EY20" s="456"/>
      <c r="EZ20" s="478" t="str">
        <f ca="1">IF(EZ$2="","",INDIRECT(ADDRESS($I20,COLUMN(CFR_1!$J$1)+EZ$14-1,,,"CFR_1"))) &amp; ""</f>
        <v/>
      </c>
      <c r="FA20" s="456"/>
      <c r="FB20" s="478" t="str">
        <f ca="1">IF(FB$2="","",INDIRECT(ADDRESS($I20,COLUMN(CFR_1!$J$1)+FB$14-1,,,"CFR_1"))) &amp; ""</f>
        <v/>
      </c>
      <c r="FC20" s="456"/>
      <c r="FD20" s="478" t="str">
        <f ca="1">IF(FD$2="","",INDIRECT(ADDRESS($I20,COLUMN(CFR_1!$J$1)+FD$14-1,,,"CFR_1"))) &amp; ""</f>
        <v/>
      </c>
      <c r="FE20" s="456"/>
      <c r="FF20" s="478" t="str">
        <f ca="1">IF(FF$2="","",INDIRECT(ADDRESS($I20,COLUMN(CFR_1!$J$1)+FF$14-1,,,"CFR_1"))) &amp; ""</f>
        <v/>
      </c>
      <c r="FG20" s="456"/>
      <c r="FH20" s="478" t="str">
        <f ca="1">IF(FH$2="","",INDIRECT(ADDRESS($I20,COLUMN(CFR_1!$J$1)+FH$14-1,,,"CFR_1"))) &amp; ""</f>
        <v/>
      </c>
      <c r="FI20" s="456"/>
      <c r="FJ20" s="478" t="str">
        <f ca="1">IF(FJ$2="","",INDIRECT(ADDRESS($I20,COLUMN(CFR_1!$J$1)+FJ$14-1,,,"CFR_1"))) &amp; ""</f>
        <v/>
      </c>
      <c r="FK20" s="456"/>
      <c r="FL20" s="478" t="str">
        <f ca="1">IF(FL$2="","",INDIRECT(ADDRESS($I20,COLUMN(CFR_1!$J$1)+FL$14-1,,,"CFR_1"))) &amp; ""</f>
        <v/>
      </c>
      <c r="FM20" s="456"/>
    </row>
    <row r="21" spans="1:169" x14ac:dyDescent="0.3">
      <c r="A21" s="468"/>
      <c r="B21" s="186" t="s">
        <v>295</v>
      </c>
      <c r="C21" s="187"/>
      <c r="D21" s="187"/>
      <c r="E21" s="187"/>
      <c r="F21" s="187"/>
      <c r="G21" s="96"/>
      <c r="H21" s="113"/>
      <c r="I21" s="192"/>
      <c r="J21" s="190">
        <f t="shared" ref="J21:AO21" si="0">+SUM(J24:J43)</f>
        <v>0</v>
      </c>
      <c r="K21" s="191">
        <f t="shared" si="0"/>
        <v>0</v>
      </c>
      <c r="L21" s="190">
        <f t="shared" si="0"/>
        <v>0</v>
      </c>
      <c r="M21" s="191">
        <f t="shared" si="0"/>
        <v>0</v>
      </c>
      <c r="N21" s="190">
        <f t="shared" si="0"/>
        <v>0</v>
      </c>
      <c r="O21" s="191">
        <f t="shared" si="0"/>
        <v>0</v>
      </c>
      <c r="P21" s="190">
        <f t="shared" si="0"/>
        <v>0</v>
      </c>
      <c r="Q21" s="191">
        <f t="shared" si="0"/>
        <v>0</v>
      </c>
      <c r="R21" s="190">
        <f t="shared" si="0"/>
        <v>0</v>
      </c>
      <c r="S21" s="191">
        <f t="shared" si="0"/>
        <v>0</v>
      </c>
      <c r="T21" s="190">
        <f t="shared" si="0"/>
        <v>0</v>
      </c>
      <c r="U21" s="191">
        <f t="shared" si="0"/>
        <v>0</v>
      </c>
      <c r="V21" s="190">
        <f t="shared" si="0"/>
        <v>0</v>
      </c>
      <c r="W21" s="191">
        <f t="shared" si="0"/>
        <v>0</v>
      </c>
      <c r="X21" s="190">
        <f t="shared" si="0"/>
        <v>0</v>
      </c>
      <c r="Y21" s="191">
        <f t="shared" si="0"/>
        <v>0</v>
      </c>
      <c r="Z21" s="190">
        <f t="shared" si="0"/>
        <v>0</v>
      </c>
      <c r="AA21" s="191">
        <f t="shared" si="0"/>
        <v>0</v>
      </c>
      <c r="AB21" s="190">
        <f t="shared" si="0"/>
        <v>0</v>
      </c>
      <c r="AC21" s="191">
        <f t="shared" si="0"/>
        <v>0</v>
      </c>
      <c r="AD21" s="190">
        <f t="shared" si="0"/>
        <v>0</v>
      </c>
      <c r="AE21" s="191">
        <f t="shared" si="0"/>
        <v>0</v>
      </c>
      <c r="AF21" s="190">
        <f t="shared" si="0"/>
        <v>0</v>
      </c>
      <c r="AG21" s="191">
        <f t="shared" si="0"/>
        <v>0</v>
      </c>
      <c r="AH21" s="190">
        <f t="shared" si="0"/>
        <v>0</v>
      </c>
      <c r="AI21" s="191">
        <f t="shared" si="0"/>
        <v>0</v>
      </c>
      <c r="AJ21" s="190">
        <f t="shared" si="0"/>
        <v>0</v>
      </c>
      <c r="AK21" s="191">
        <f t="shared" si="0"/>
        <v>0</v>
      </c>
      <c r="AL21" s="190">
        <f t="shared" si="0"/>
        <v>0</v>
      </c>
      <c r="AM21" s="191">
        <f t="shared" si="0"/>
        <v>0</v>
      </c>
      <c r="AN21" s="190">
        <f t="shared" si="0"/>
        <v>0</v>
      </c>
      <c r="AO21" s="191">
        <f t="shared" si="0"/>
        <v>0</v>
      </c>
      <c r="AP21" s="190">
        <f t="shared" ref="AP21:BU21" si="1">+SUM(AP24:AP43)</f>
        <v>0</v>
      </c>
      <c r="AQ21" s="191">
        <f t="shared" si="1"/>
        <v>0</v>
      </c>
      <c r="AR21" s="190">
        <f t="shared" si="1"/>
        <v>0</v>
      </c>
      <c r="AS21" s="191">
        <f t="shared" si="1"/>
        <v>0</v>
      </c>
      <c r="AT21" s="190">
        <f t="shared" si="1"/>
        <v>0</v>
      </c>
      <c r="AU21" s="191">
        <f t="shared" si="1"/>
        <v>0</v>
      </c>
      <c r="AV21" s="190">
        <f t="shared" si="1"/>
        <v>0</v>
      </c>
      <c r="AW21" s="191">
        <f t="shared" si="1"/>
        <v>0</v>
      </c>
      <c r="AX21" s="190">
        <f t="shared" si="1"/>
        <v>0</v>
      </c>
      <c r="AY21" s="191">
        <f t="shared" si="1"/>
        <v>0</v>
      </c>
      <c r="AZ21" s="190">
        <f t="shared" si="1"/>
        <v>0</v>
      </c>
      <c r="BA21" s="191">
        <f t="shared" si="1"/>
        <v>0</v>
      </c>
      <c r="BB21" s="190">
        <f t="shared" si="1"/>
        <v>0</v>
      </c>
      <c r="BC21" s="191">
        <f t="shared" si="1"/>
        <v>0</v>
      </c>
      <c r="BD21" s="190">
        <f t="shared" si="1"/>
        <v>0</v>
      </c>
      <c r="BE21" s="191">
        <f t="shared" si="1"/>
        <v>0</v>
      </c>
      <c r="BF21" s="190">
        <f t="shared" si="1"/>
        <v>0</v>
      </c>
      <c r="BG21" s="191">
        <f t="shared" si="1"/>
        <v>0</v>
      </c>
      <c r="BH21" s="190">
        <f t="shared" si="1"/>
        <v>0</v>
      </c>
      <c r="BI21" s="191">
        <f t="shared" si="1"/>
        <v>0</v>
      </c>
      <c r="BJ21" s="190">
        <f t="shared" si="1"/>
        <v>0</v>
      </c>
      <c r="BK21" s="191">
        <f t="shared" si="1"/>
        <v>0</v>
      </c>
      <c r="BL21" s="190">
        <f t="shared" si="1"/>
        <v>0</v>
      </c>
      <c r="BM21" s="191">
        <f t="shared" si="1"/>
        <v>0</v>
      </c>
      <c r="BN21" s="190">
        <f t="shared" si="1"/>
        <v>0</v>
      </c>
      <c r="BO21" s="191">
        <f t="shared" si="1"/>
        <v>0</v>
      </c>
      <c r="BP21" s="190">
        <f t="shared" si="1"/>
        <v>0</v>
      </c>
      <c r="BQ21" s="191">
        <f t="shared" si="1"/>
        <v>0</v>
      </c>
      <c r="BR21" s="190">
        <f t="shared" si="1"/>
        <v>0</v>
      </c>
      <c r="BS21" s="191">
        <f t="shared" si="1"/>
        <v>0</v>
      </c>
      <c r="BT21" s="190">
        <f t="shared" si="1"/>
        <v>0</v>
      </c>
      <c r="BU21" s="191">
        <f t="shared" si="1"/>
        <v>0</v>
      </c>
      <c r="BV21" s="190">
        <f t="shared" ref="BV21:DA21" si="2">+SUM(BV24:BV43)</f>
        <v>0</v>
      </c>
      <c r="BW21" s="191">
        <f t="shared" si="2"/>
        <v>0</v>
      </c>
      <c r="BX21" s="190">
        <f t="shared" si="2"/>
        <v>0</v>
      </c>
      <c r="BY21" s="191">
        <f t="shared" si="2"/>
        <v>0</v>
      </c>
      <c r="BZ21" s="190">
        <f t="shared" si="2"/>
        <v>0</v>
      </c>
      <c r="CA21" s="191">
        <f t="shared" si="2"/>
        <v>0</v>
      </c>
      <c r="CB21" s="190">
        <f t="shared" si="2"/>
        <v>0</v>
      </c>
      <c r="CC21" s="191">
        <f t="shared" si="2"/>
        <v>0</v>
      </c>
      <c r="CD21" s="190">
        <f t="shared" si="2"/>
        <v>0</v>
      </c>
      <c r="CE21" s="191">
        <f t="shared" si="2"/>
        <v>0</v>
      </c>
      <c r="CF21" s="190">
        <f t="shared" si="2"/>
        <v>0</v>
      </c>
      <c r="CG21" s="191">
        <f t="shared" si="2"/>
        <v>0</v>
      </c>
      <c r="CH21" s="190">
        <f t="shared" si="2"/>
        <v>0</v>
      </c>
      <c r="CI21" s="191">
        <f t="shared" si="2"/>
        <v>0</v>
      </c>
      <c r="CJ21" s="190">
        <f t="shared" si="2"/>
        <v>0</v>
      </c>
      <c r="CK21" s="191">
        <f t="shared" si="2"/>
        <v>0</v>
      </c>
      <c r="CL21" s="190">
        <f t="shared" si="2"/>
        <v>0</v>
      </c>
      <c r="CM21" s="191">
        <f t="shared" si="2"/>
        <v>0</v>
      </c>
      <c r="CN21" s="190">
        <f t="shared" si="2"/>
        <v>0</v>
      </c>
      <c r="CO21" s="191">
        <f t="shared" si="2"/>
        <v>0</v>
      </c>
      <c r="CP21" s="190">
        <f t="shared" si="2"/>
        <v>0</v>
      </c>
      <c r="CQ21" s="191">
        <f t="shared" si="2"/>
        <v>0</v>
      </c>
      <c r="CR21" s="190">
        <f t="shared" si="2"/>
        <v>0</v>
      </c>
      <c r="CS21" s="191">
        <f t="shared" si="2"/>
        <v>0</v>
      </c>
      <c r="CT21" s="190">
        <f t="shared" si="2"/>
        <v>0</v>
      </c>
      <c r="CU21" s="191">
        <f t="shared" si="2"/>
        <v>0</v>
      </c>
      <c r="CV21" s="190">
        <f t="shared" si="2"/>
        <v>0</v>
      </c>
      <c r="CW21" s="191">
        <f t="shared" si="2"/>
        <v>0</v>
      </c>
      <c r="CX21" s="190">
        <f t="shared" si="2"/>
        <v>0</v>
      </c>
      <c r="CY21" s="191">
        <f t="shared" si="2"/>
        <v>0</v>
      </c>
      <c r="CZ21" s="190">
        <f t="shared" si="2"/>
        <v>0</v>
      </c>
      <c r="DA21" s="191">
        <f t="shared" si="2"/>
        <v>0</v>
      </c>
      <c r="DB21" s="190">
        <f t="shared" ref="DB21:EG21" si="3">+SUM(DB24:DB43)</f>
        <v>0</v>
      </c>
      <c r="DC21" s="191">
        <f t="shared" si="3"/>
        <v>0</v>
      </c>
      <c r="DD21" s="190">
        <f t="shared" si="3"/>
        <v>0</v>
      </c>
      <c r="DE21" s="191">
        <f t="shared" si="3"/>
        <v>0</v>
      </c>
      <c r="DF21" s="190">
        <f t="shared" si="3"/>
        <v>0</v>
      </c>
      <c r="DG21" s="191">
        <f t="shared" si="3"/>
        <v>0</v>
      </c>
      <c r="DH21" s="190">
        <f t="shared" si="3"/>
        <v>0</v>
      </c>
      <c r="DI21" s="191">
        <f t="shared" si="3"/>
        <v>0</v>
      </c>
      <c r="DJ21" s="190">
        <f t="shared" si="3"/>
        <v>0</v>
      </c>
      <c r="DK21" s="191">
        <f t="shared" si="3"/>
        <v>0</v>
      </c>
      <c r="DL21" s="190">
        <f t="shared" si="3"/>
        <v>0</v>
      </c>
      <c r="DM21" s="191">
        <f t="shared" si="3"/>
        <v>0</v>
      </c>
      <c r="DN21" s="190">
        <f t="shared" si="3"/>
        <v>0</v>
      </c>
      <c r="DO21" s="191">
        <f t="shared" si="3"/>
        <v>0</v>
      </c>
      <c r="DP21" s="190">
        <f t="shared" si="3"/>
        <v>0</v>
      </c>
      <c r="DQ21" s="191">
        <f t="shared" si="3"/>
        <v>0</v>
      </c>
      <c r="DR21" s="190">
        <f t="shared" si="3"/>
        <v>0</v>
      </c>
      <c r="DS21" s="191">
        <f t="shared" si="3"/>
        <v>0</v>
      </c>
      <c r="DT21" s="190">
        <f t="shared" si="3"/>
        <v>0</v>
      </c>
      <c r="DU21" s="191">
        <f t="shared" si="3"/>
        <v>0</v>
      </c>
      <c r="DV21" s="190">
        <f t="shared" si="3"/>
        <v>0</v>
      </c>
      <c r="DW21" s="191">
        <f t="shared" si="3"/>
        <v>0</v>
      </c>
      <c r="DX21" s="190">
        <f t="shared" si="3"/>
        <v>0</v>
      </c>
      <c r="DY21" s="191">
        <f t="shared" si="3"/>
        <v>0</v>
      </c>
      <c r="DZ21" s="190">
        <f t="shared" si="3"/>
        <v>0</v>
      </c>
      <c r="EA21" s="191">
        <f t="shared" si="3"/>
        <v>0</v>
      </c>
      <c r="EB21" s="190">
        <f t="shared" si="3"/>
        <v>0</v>
      </c>
      <c r="EC21" s="191">
        <f t="shared" si="3"/>
        <v>0</v>
      </c>
      <c r="ED21" s="190">
        <f t="shared" si="3"/>
        <v>0</v>
      </c>
      <c r="EE21" s="191">
        <f t="shared" si="3"/>
        <v>0</v>
      </c>
      <c r="EF21" s="190">
        <f t="shared" si="3"/>
        <v>0</v>
      </c>
      <c r="EG21" s="191">
        <f t="shared" si="3"/>
        <v>0</v>
      </c>
      <c r="EH21" s="190">
        <f t="shared" ref="EH21:FM21" si="4">+SUM(EH24:EH43)</f>
        <v>0</v>
      </c>
      <c r="EI21" s="191">
        <f t="shared" si="4"/>
        <v>0</v>
      </c>
      <c r="EJ21" s="190">
        <f t="shared" si="4"/>
        <v>0</v>
      </c>
      <c r="EK21" s="191">
        <f t="shared" si="4"/>
        <v>0</v>
      </c>
      <c r="EL21" s="190">
        <f t="shared" si="4"/>
        <v>0</v>
      </c>
      <c r="EM21" s="191">
        <f t="shared" si="4"/>
        <v>0</v>
      </c>
      <c r="EN21" s="190">
        <f t="shared" si="4"/>
        <v>0</v>
      </c>
      <c r="EO21" s="191">
        <f t="shared" si="4"/>
        <v>0</v>
      </c>
      <c r="EP21" s="190">
        <f t="shared" si="4"/>
        <v>0</v>
      </c>
      <c r="EQ21" s="191">
        <f t="shared" si="4"/>
        <v>0</v>
      </c>
      <c r="ER21" s="190">
        <f t="shared" si="4"/>
        <v>0</v>
      </c>
      <c r="ES21" s="191">
        <f t="shared" si="4"/>
        <v>0</v>
      </c>
      <c r="ET21" s="190">
        <f t="shared" si="4"/>
        <v>0</v>
      </c>
      <c r="EU21" s="191">
        <f t="shared" si="4"/>
        <v>0</v>
      </c>
      <c r="EV21" s="190">
        <f t="shared" si="4"/>
        <v>0</v>
      </c>
      <c r="EW21" s="191">
        <f t="shared" si="4"/>
        <v>0</v>
      </c>
      <c r="EX21" s="190">
        <f t="shared" si="4"/>
        <v>0</v>
      </c>
      <c r="EY21" s="191">
        <f t="shared" si="4"/>
        <v>0</v>
      </c>
      <c r="EZ21" s="190">
        <f t="shared" si="4"/>
        <v>0</v>
      </c>
      <c r="FA21" s="191">
        <f t="shared" si="4"/>
        <v>0</v>
      </c>
      <c r="FB21" s="190">
        <f t="shared" si="4"/>
        <v>0</v>
      </c>
      <c r="FC21" s="191">
        <f t="shared" si="4"/>
        <v>0</v>
      </c>
      <c r="FD21" s="190">
        <f t="shared" si="4"/>
        <v>0</v>
      </c>
      <c r="FE21" s="191">
        <f t="shared" si="4"/>
        <v>0</v>
      </c>
      <c r="FF21" s="190">
        <f t="shared" si="4"/>
        <v>0</v>
      </c>
      <c r="FG21" s="191">
        <f t="shared" si="4"/>
        <v>0</v>
      </c>
      <c r="FH21" s="190">
        <f t="shared" si="4"/>
        <v>0</v>
      </c>
      <c r="FI21" s="191">
        <f t="shared" si="4"/>
        <v>0</v>
      </c>
      <c r="FJ21" s="190">
        <f t="shared" si="4"/>
        <v>0</v>
      </c>
      <c r="FK21" s="191">
        <f t="shared" si="4"/>
        <v>0</v>
      </c>
      <c r="FL21" s="190">
        <f t="shared" si="4"/>
        <v>0</v>
      </c>
      <c r="FM21" s="191">
        <f t="shared" si="4"/>
        <v>0</v>
      </c>
    </row>
    <row r="22" spans="1:169" ht="12.75" customHeight="1" x14ac:dyDescent="0.3">
      <c r="A22" s="468"/>
      <c r="B22" s="460" t="s">
        <v>147</v>
      </c>
      <c r="C22" s="461"/>
      <c r="D22" s="461"/>
      <c r="E22" s="461"/>
      <c r="F22" s="461"/>
      <c r="G22" s="478" t="s">
        <v>289</v>
      </c>
      <c r="H22" s="456"/>
      <c r="I22" s="165"/>
      <c r="J22" s="479" t="s">
        <v>151</v>
      </c>
      <c r="K22" s="417" t="s">
        <v>153</v>
      </c>
      <c r="L22" s="479" t="s">
        <v>151</v>
      </c>
      <c r="M22" s="417" t="s">
        <v>153</v>
      </c>
      <c r="N22" s="479" t="s">
        <v>151</v>
      </c>
      <c r="O22" s="417" t="s">
        <v>153</v>
      </c>
      <c r="P22" s="479" t="s">
        <v>151</v>
      </c>
      <c r="Q22" s="417" t="s">
        <v>153</v>
      </c>
      <c r="R22" s="479" t="s">
        <v>151</v>
      </c>
      <c r="S22" s="417" t="s">
        <v>153</v>
      </c>
      <c r="T22" s="479" t="s">
        <v>151</v>
      </c>
      <c r="U22" s="417" t="s">
        <v>153</v>
      </c>
      <c r="V22" s="479" t="s">
        <v>151</v>
      </c>
      <c r="W22" s="417" t="s">
        <v>153</v>
      </c>
      <c r="X22" s="479" t="s">
        <v>151</v>
      </c>
      <c r="Y22" s="417" t="s">
        <v>153</v>
      </c>
      <c r="Z22" s="479" t="s">
        <v>151</v>
      </c>
      <c r="AA22" s="417" t="s">
        <v>153</v>
      </c>
      <c r="AB22" s="479" t="s">
        <v>151</v>
      </c>
      <c r="AC22" s="417" t="s">
        <v>153</v>
      </c>
      <c r="AD22" s="479" t="s">
        <v>151</v>
      </c>
      <c r="AE22" s="417" t="s">
        <v>153</v>
      </c>
      <c r="AF22" s="479" t="s">
        <v>151</v>
      </c>
      <c r="AG22" s="417" t="s">
        <v>153</v>
      </c>
      <c r="AH22" s="479" t="s">
        <v>151</v>
      </c>
      <c r="AI22" s="417" t="s">
        <v>153</v>
      </c>
      <c r="AJ22" s="479" t="s">
        <v>151</v>
      </c>
      <c r="AK22" s="417" t="s">
        <v>153</v>
      </c>
      <c r="AL22" s="479" t="s">
        <v>151</v>
      </c>
      <c r="AM22" s="417" t="s">
        <v>153</v>
      </c>
      <c r="AN22" s="479" t="s">
        <v>151</v>
      </c>
      <c r="AO22" s="417" t="s">
        <v>153</v>
      </c>
      <c r="AP22" s="479" t="s">
        <v>151</v>
      </c>
      <c r="AQ22" s="417" t="s">
        <v>153</v>
      </c>
      <c r="AR22" s="479" t="s">
        <v>151</v>
      </c>
      <c r="AS22" s="417" t="s">
        <v>153</v>
      </c>
      <c r="AT22" s="479" t="s">
        <v>151</v>
      </c>
      <c r="AU22" s="417" t="s">
        <v>153</v>
      </c>
      <c r="AV22" s="479" t="s">
        <v>151</v>
      </c>
      <c r="AW22" s="417" t="s">
        <v>153</v>
      </c>
      <c r="AX22" s="479" t="s">
        <v>151</v>
      </c>
      <c r="AY22" s="417" t="s">
        <v>153</v>
      </c>
      <c r="AZ22" s="479" t="s">
        <v>151</v>
      </c>
      <c r="BA22" s="417" t="s">
        <v>153</v>
      </c>
      <c r="BB22" s="479" t="s">
        <v>151</v>
      </c>
      <c r="BC22" s="417" t="s">
        <v>153</v>
      </c>
      <c r="BD22" s="479" t="s">
        <v>151</v>
      </c>
      <c r="BE22" s="417" t="s">
        <v>153</v>
      </c>
      <c r="BF22" s="479" t="s">
        <v>151</v>
      </c>
      <c r="BG22" s="417" t="s">
        <v>153</v>
      </c>
      <c r="BH22" s="479" t="s">
        <v>151</v>
      </c>
      <c r="BI22" s="417" t="s">
        <v>153</v>
      </c>
      <c r="BJ22" s="479" t="s">
        <v>151</v>
      </c>
      <c r="BK22" s="417" t="s">
        <v>153</v>
      </c>
      <c r="BL22" s="479" t="s">
        <v>151</v>
      </c>
      <c r="BM22" s="417" t="s">
        <v>153</v>
      </c>
      <c r="BN22" s="479" t="s">
        <v>151</v>
      </c>
      <c r="BO22" s="417" t="s">
        <v>153</v>
      </c>
      <c r="BP22" s="479" t="s">
        <v>151</v>
      </c>
      <c r="BQ22" s="417" t="s">
        <v>153</v>
      </c>
      <c r="BR22" s="479" t="s">
        <v>151</v>
      </c>
      <c r="BS22" s="417" t="s">
        <v>153</v>
      </c>
      <c r="BT22" s="479" t="s">
        <v>151</v>
      </c>
      <c r="BU22" s="417" t="s">
        <v>153</v>
      </c>
      <c r="BV22" s="479" t="s">
        <v>151</v>
      </c>
      <c r="BW22" s="417" t="s">
        <v>153</v>
      </c>
      <c r="BX22" s="479" t="s">
        <v>151</v>
      </c>
      <c r="BY22" s="417" t="s">
        <v>153</v>
      </c>
      <c r="BZ22" s="479" t="s">
        <v>151</v>
      </c>
      <c r="CA22" s="417" t="s">
        <v>153</v>
      </c>
      <c r="CB22" s="479" t="s">
        <v>151</v>
      </c>
      <c r="CC22" s="417" t="s">
        <v>153</v>
      </c>
      <c r="CD22" s="479" t="s">
        <v>151</v>
      </c>
      <c r="CE22" s="417" t="s">
        <v>153</v>
      </c>
      <c r="CF22" s="479" t="s">
        <v>151</v>
      </c>
      <c r="CG22" s="417" t="s">
        <v>153</v>
      </c>
      <c r="CH22" s="479" t="s">
        <v>151</v>
      </c>
      <c r="CI22" s="417" t="s">
        <v>153</v>
      </c>
      <c r="CJ22" s="479" t="s">
        <v>151</v>
      </c>
      <c r="CK22" s="417" t="s">
        <v>153</v>
      </c>
      <c r="CL22" s="479" t="s">
        <v>151</v>
      </c>
      <c r="CM22" s="417" t="s">
        <v>153</v>
      </c>
      <c r="CN22" s="479" t="s">
        <v>151</v>
      </c>
      <c r="CO22" s="417" t="s">
        <v>153</v>
      </c>
      <c r="CP22" s="479" t="s">
        <v>151</v>
      </c>
      <c r="CQ22" s="417" t="s">
        <v>153</v>
      </c>
      <c r="CR22" s="479" t="s">
        <v>151</v>
      </c>
      <c r="CS22" s="417" t="s">
        <v>153</v>
      </c>
      <c r="CT22" s="479" t="s">
        <v>151</v>
      </c>
      <c r="CU22" s="417" t="s">
        <v>153</v>
      </c>
      <c r="CV22" s="479" t="s">
        <v>151</v>
      </c>
      <c r="CW22" s="417" t="s">
        <v>153</v>
      </c>
      <c r="CX22" s="479" t="s">
        <v>151</v>
      </c>
      <c r="CY22" s="417" t="s">
        <v>153</v>
      </c>
      <c r="CZ22" s="479" t="s">
        <v>151</v>
      </c>
      <c r="DA22" s="417" t="s">
        <v>153</v>
      </c>
      <c r="DB22" s="479" t="s">
        <v>151</v>
      </c>
      <c r="DC22" s="417" t="s">
        <v>153</v>
      </c>
      <c r="DD22" s="479" t="s">
        <v>151</v>
      </c>
      <c r="DE22" s="417" t="s">
        <v>153</v>
      </c>
      <c r="DF22" s="479" t="s">
        <v>151</v>
      </c>
      <c r="DG22" s="417" t="s">
        <v>153</v>
      </c>
      <c r="DH22" s="479" t="s">
        <v>151</v>
      </c>
      <c r="DI22" s="417" t="s">
        <v>153</v>
      </c>
      <c r="DJ22" s="479" t="s">
        <v>151</v>
      </c>
      <c r="DK22" s="417" t="s">
        <v>153</v>
      </c>
      <c r="DL22" s="479" t="s">
        <v>151</v>
      </c>
      <c r="DM22" s="417" t="s">
        <v>153</v>
      </c>
      <c r="DN22" s="479" t="s">
        <v>151</v>
      </c>
      <c r="DO22" s="417" t="s">
        <v>153</v>
      </c>
      <c r="DP22" s="479" t="s">
        <v>151</v>
      </c>
      <c r="DQ22" s="417" t="s">
        <v>153</v>
      </c>
      <c r="DR22" s="479" t="s">
        <v>151</v>
      </c>
      <c r="DS22" s="417" t="s">
        <v>153</v>
      </c>
      <c r="DT22" s="479" t="s">
        <v>151</v>
      </c>
      <c r="DU22" s="417" t="s">
        <v>153</v>
      </c>
      <c r="DV22" s="479" t="s">
        <v>151</v>
      </c>
      <c r="DW22" s="417" t="s">
        <v>153</v>
      </c>
      <c r="DX22" s="479" t="s">
        <v>151</v>
      </c>
      <c r="DY22" s="417" t="s">
        <v>153</v>
      </c>
      <c r="DZ22" s="479" t="s">
        <v>151</v>
      </c>
      <c r="EA22" s="417" t="s">
        <v>153</v>
      </c>
      <c r="EB22" s="479" t="s">
        <v>151</v>
      </c>
      <c r="EC22" s="417" t="s">
        <v>153</v>
      </c>
      <c r="ED22" s="479" t="s">
        <v>151</v>
      </c>
      <c r="EE22" s="417" t="s">
        <v>153</v>
      </c>
      <c r="EF22" s="479" t="s">
        <v>151</v>
      </c>
      <c r="EG22" s="417" t="s">
        <v>153</v>
      </c>
      <c r="EH22" s="479" t="s">
        <v>151</v>
      </c>
      <c r="EI22" s="417" t="s">
        <v>153</v>
      </c>
      <c r="EJ22" s="479" t="s">
        <v>151</v>
      </c>
      <c r="EK22" s="417" t="s">
        <v>153</v>
      </c>
      <c r="EL22" s="479" t="s">
        <v>151</v>
      </c>
      <c r="EM22" s="417" t="s">
        <v>153</v>
      </c>
      <c r="EN22" s="479" t="s">
        <v>151</v>
      </c>
      <c r="EO22" s="417" t="s">
        <v>153</v>
      </c>
      <c r="EP22" s="479" t="s">
        <v>151</v>
      </c>
      <c r="EQ22" s="417" t="s">
        <v>153</v>
      </c>
      <c r="ER22" s="479" t="s">
        <v>151</v>
      </c>
      <c r="ES22" s="417" t="s">
        <v>153</v>
      </c>
      <c r="ET22" s="479" t="s">
        <v>151</v>
      </c>
      <c r="EU22" s="417" t="s">
        <v>153</v>
      </c>
      <c r="EV22" s="479" t="s">
        <v>151</v>
      </c>
      <c r="EW22" s="417" t="s">
        <v>153</v>
      </c>
      <c r="EX22" s="479" t="s">
        <v>151</v>
      </c>
      <c r="EY22" s="417" t="s">
        <v>153</v>
      </c>
      <c r="EZ22" s="479" t="s">
        <v>151</v>
      </c>
      <c r="FA22" s="417" t="s">
        <v>153</v>
      </c>
      <c r="FB22" s="479" t="s">
        <v>151</v>
      </c>
      <c r="FC22" s="417" t="s">
        <v>153</v>
      </c>
      <c r="FD22" s="479" t="s">
        <v>151</v>
      </c>
      <c r="FE22" s="417" t="s">
        <v>153</v>
      </c>
      <c r="FF22" s="479" t="s">
        <v>151</v>
      </c>
      <c r="FG22" s="417" t="s">
        <v>153</v>
      </c>
      <c r="FH22" s="479" t="s">
        <v>151</v>
      </c>
      <c r="FI22" s="417" t="s">
        <v>153</v>
      </c>
      <c r="FJ22" s="479" t="s">
        <v>151</v>
      </c>
      <c r="FK22" s="417" t="s">
        <v>153</v>
      </c>
      <c r="FL22" s="479" t="s">
        <v>151</v>
      </c>
      <c r="FM22" s="417" t="s">
        <v>153</v>
      </c>
    </row>
    <row r="23" spans="1:169" ht="15.75" customHeight="1" thickBot="1" x14ac:dyDescent="0.35">
      <c r="A23" s="493"/>
      <c r="B23" s="486"/>
      <c r="C23" s="487"/>
      <c r="D23" s="487"/>
      <c r="E23" s="487"/>
      <c r="F23" s="487"/>
      <c r="G23" s="146" t="s">
        <v>288</v>
      </c>
      <c r="H23" s="172" t="s">
        <v>176</v>
      </c>
      <c r="I23" s="165"/>
      <c r="J23" s="480"/>
      <c r="K23" s="481"/>
      <c r="L23" s="480"/>
      <c r="M23" s="481"/>
      <c r="N23" s="480"/>
      <c r="O23" s="481"/>
      <c r="P23" s="480"/>
      <c r="Q23" s="481"/>
      <c r="R23" s="480"/>
      <c r="S23" s="481"/>
      <c r="T23" s="480"/>
      <c r="U23" s="481"/>
      <c r="V23" s="480"/>
      <c r="W23" s="481"/>
      <c r="X23" s="480"/>
      <c r="Y23" s="481"/>
      <c r="Z23" s="480"/>
      <c r="AA23" s="481"/>
      <c r="AB23" s="480"/>
      <c r="AC23" s="481"/>
      <c r="AD23" s="480"/>
      <c r="AE23" s="481"/>
      <c r="AF23" s="480"/>
      <c r="AG23" s="481"/>
      <c r="AH23" s="480"/>
      <c r="AI23" s="481"/>
      <c r="AJ23" s="480"/>
      <c r="AK23" s="481"/>
      <c r="AL23" s="480"/>
      <c r="AM23" s="481"/>
      <c r="AN23" s="480"/>
      <c r="AO23" s="481"/>
      <c r="AP23" s="480"/>
      <c r="AQ23" s="481"/>
      <c r="AR23" s="480"/>
      <c r="AS23" s="481"/>
      <c r="AT23" s="480"/>
      <c r="AU23" s="481"/>
      <c r="AV23" s="480"/>
      <c r="AW23" s="481"/>
      <c r="AX23" s="480"/>
      <c r="AY23" s="481"/>
      <c r="AZ23" s="480"/>
      <c r="BA23" s="481"/>
      <c r="BB23" s="480"/>
      <c r="BC23" s="481"/>
      <c r="BD23" s="480"/>
      <c r="BE23" s="481"/>
      <c r="BF23" s="480"/>
      <c r="BG23" s="481"/>
      <c r="BH23" s="480"/>
      <c r="BI23" s="481"/>
      <c r="BJ23" s="480"/>
      <c r="BK23" s="481"/>
      <c r="BL23" s="480"/>
      <c r="BM23" s="481"/>
      <c r="BN23" s="480"/>
      <c r="BO23" s="481"/>
      <c r="BP23" s="480"/>
      <c r="BQ23" s="481"/>
      <c r="BR23" s="480"/>
      <c r="BS23" s="481"/>
      <c r="BT23" s="480"/>
      <c r="BU23" s="481"/>
      <c r="BV23" s="480"/>
      <c r="BW23" s="481"/>
      <c r="BX23" s="480"/>
      <c r="BY23" s="481"/>
      <c r="BZ23" s="480"/>
      <c r="CA23" s="481"/>
      <c r="CB23" s="480"/>
      <c r="CC23" s="481"/>
      <c r="CD23" s="480"/>
      <c r="CE23" s="481"/>
      <c r="CF23" s="480"/>
      <c r="CG23" s="481"/>
      <c r="CH23" s="480"/>
      <c r="CI23" s="481"/>
      <c r="CJ23" s="480"/>
      <c r="CK23" s="481"/>
      <c r="CL23" s="480"/>
      <c r="CM23" s="481"/>
      <c r="CN23" s="480"/>
      <c r="CO23" s="481"/>
      <c r="CP23" s="480"/>
      <c r="CQ23" s="481"/>
      <c r="CR23" s="480"/>
      <c r="CS23" s="481"/>
      <c r="CT23" s="480"/>
      <c r="CU23" s="481"/>
      <c r="CV23" s="480"/>
      <c r="CW23" s="481"/>
      <c r="CX23" s="480"/>
      <c r="CY23" s="481"/>
      <c r="CZ23" s="480"/>
      <c r="DA23" s="481"/>
      <c r="DB23" s="480"/>
      <c r="DC23" s="481"/>
      <c r="DD23" s="480"/>
      <c r="DE23" s="481"/>
      <c r="DF23" s="480"/>
      <c r="DG23" s="481"/>
      <c r="DH23" s="480"/>
      <c r="DI23" s="481"/>
      <c r="DJ23" s="480"/>
      <c r="DK23" s="481"/>
      <c r="DL23" s="480"/>
      <c r="DM23" s="481"/>
      <c r="DN23" s="480"/>
      <c r="DO23" s="481"/>
      <c r="DP23" s="480"/>
      <c r="DQ23" s="481"/>
      <c r="DR23" s="480"/>
      <c r="DS23" s="481"/>
      <c r="DT23" s="480"/>
      <c r="DU23" s="481"/>
      <c r="DV23" s="480"/>
      <c r="DW23" s="481"/>
      <c r="DX23" s="480"/>
      <c r="DY23" s="481"/>
      <c r="DZ23" s="480"/>
      <c r="EA23" s="481"/>
      <c r="EB23" s="480"/>
      <c r="EC23" s="481"/>
      <c r="ED23" s="480"/>
      <c r="EE23" s="481"/>
      <c r="EF23" s="480"/>
      <c r="EG23" s="481"/>
      <c r="EH23" s="480"/>
      <c r="EI23" s="481"/>
      <c r="EJ23" s="480"/>
      <c r="EK23" s="481"/>
      <c r="EL23" s="480"/>
      <c r="EM23" s="481"/>
      <c r="EN23" s="480"/>
      <c r="EO23" s="481"/>
      <c r="EP23" s="480"/>
      <c r="EQ23" s="481"/>
      <c r="ER23" s="480"/>
      <c r="ES23" s="481"/>
      <c r="ET23" s="480"/>
      <c r="EU23" s="481"/>
      <c r="EV23" s="480"/>
      <c r="EW23" s="481"/>
      <c r="EX23" s="480"/>
      <c r="EY23" s="481"/>
      <c r="EZ23" s="480"/>
      <c r="FA23" s="481"/>
      <c r="FB23" s="480"/>
      <c r="FC23" s="481"/>
      <c r="FD23" s="480"/>
      <c r="FE23" s="481"/>
      <c r="FF23" s="480"/>
      <c r="FG23" s="481"/>
      <c r="FH23" s="480"/>
      <c r="FI23" s="481"/>
      <c r="FJ23" s="480"/>
      <c r="FK23" s="481"/>
      <c r="FL23" s="480"/>
      <c r="FM23" s="481"/>
    </row>
    <row r="24" spans="1:169" ht="15" customHeight="1" x14ac:dyDescent="0.3">
      <c r="A24" s="25"/>
      <c r="B24" s="488"/>
      <c r="C24" s="489"/>
      <c r="D24" s="489"/>
      <c r="E24" s="489"/>
      <c r="F24" s="489"/>
      <c r="G24" s="173">
        <f>+SUMIFS($J24:$EC24,$J$22:$EC$22,"Hours Paid")</f>
        <v>0</v>
      </c>
      <c r="H24" s="174">
        <f>+SUMIFS($J24:$EC24,$J$22:$EC$22,"Amount Paid")</f>
        <v>0</v>
      </c>
      <c r="I24" s="165"/>
      <c r="J24" s="314"/>
      <c r="K24" s="177"/>
      <c r="L24" s="314"/>
      <c r="M24" s="177"/>
      <c r="N24" s="314"/>
      <c r="O24" s="177"/>
      <c r="P24" s="314"/>
      <c r="Q24" s="177"/>
      <c r="R24" s="314"/>
      <c r="S24" s="177"/>
      <c r="T24" s="314"/>
      <c r="U24" s="177"/>
      <c r="V24" s="314"/>
      <c r="W24" s="177"/>
      <c r="X24" s="314"/>
      <c r="Y24" s="177"/>
      <c r="Z24" s="314"/>
      <c r="AA24" s="177"/>
      <c r="AB24" s="314"/>
      <c r="AC24" s="177"/>
      <c r="AD24" s="314"/>
      <c r="AE24" s="177"/>
      <c r="AF24" s="314"/>
      <c r="AG24" s="177"/>
      <c r="AH24" s="314"/>
      <c r="AI24" s="177"/>
      <c r="AJ24" s="314"/>
      <c r="AK24" s="177"/>
      <c r="AL24" s="314"/>
      <c r="AM24" s="177"/>
      <c r="AN24" s="314"/>
      <c r="AO24" s="177"/>
      <c r="AP24" s="314"/>
      <c r="AQ24" s="177"/>
      <c r="AR24" s="314"/>
      <c r="AS24" s="177"/>
      <c r="AT24" s="314"/>
      <c r="AU24" s="177"/>
      <c r="AV24" s="314"/>
      <c r="AW24" s="177"/>
      <c r="AX24" s="314"/>
      <c r="AY24" s="177"/>
      <c r="AZ24" s="314"/>
      <c r="BA24" s="177"/>
      <c r="BB24" s="314"/>
      <c r="BC24" s="177"/>
      <c r="BD24" s="314"/>
      <c r="BE24" s="177"/>
      <c r="BF24" s="314"/>
      <c r="BG24" s="177"/>
      <c r="BH24" s="314"/>
      <c r="BI24" s="177"/>
      <c r="BJ24" s="314"/>
      <c r="BK24" s="177"/>
      <c r="BL24" s="314"/>
      <c r="BM24" s="177"/>
      <c r="BN24" s="314"/>
      <c r="BO24" s="177"/>
      <c r="BP24" s="314"/>
      <c r="BQ24" s="177"/>
      <c r="BR24" s="314"/>
      <c r="BS24" s="177"/>
      <c r="BT24" s="314"/>
      <c r="BU24" s="177"/>
      <c r="BV24" s="314"/>
      <c r="BW24" s="177"/>
      <c r="BX24" s="314"/>
      <c r="BY24" s="177"/>
      <c r="BZ24" s="314"/>
      <c r="CA24" s="177"/>
      <c r="CB24" s="314"/>
      <c r="CC24" s="177"/>
      <c r="CD24" s="314"/>
      <c r="CE24" s="177"/>
      <c r="CF24" s="314"/>
      <c r="CG24" s="177"/>
      <c r="CH24" s="314"/>
      <c r="CI24" s="177"/>
      <c r="CJ24" s="314"/>
      <c r="CK24" s="177"/>
      <c r="CL24" s="314"/>
      <c r="CM24" s="177"/>
      <c r="CN24" s="314"/>
      <c r="CO24" s="177"/>
      <c r="CP24" s="314"/>
      <c r="CQ24" s="177"/>
      <c r="CR24" s="314"/>
      <c r="CS24" s="177"/>
      <c r="CT24" s="314"/>
      <c r="CU24" s="177"/>
      <c r="CV24" s="314"/>
      <c r="CW24" s="177"/>
      <c r="CX24" s="314"/>
      <c r="CY24" s="177"/>
      <c r="CZ24" s="314"/>
      <c r="DA24" s="177"/>
      <c r="DB24" s="314"/>
      <c r="DC24" s="177"/>
      <c r="DD24" s="314"/>
      <c r="DE24" s="177"/>
      <c r="DF24" s="314"/>
      <c r="DG24" s="177"/>
      <c r="DH24" s="314"/>
      <c r="DI24" s="177"/>
      <c r="DJ24" s="314"/>
      <c r="DK24" s="177"/>
      <c r="DL24" s="314"/>
      <c r="DM24" s="177"/>
      <c r="DN24" s="314"/>
      <c r="DO24" s="177"/>
      <c r="DP24" s="314"/>
      <c r="DQ24" s="177"/>
      <c r="DR24" s="314"/>
      <c r="DS24" s="177"/>
      <c r="DT24" s="314"/>
      <c r="DU24" s="177"/>
      <c r="DV24" s="314"/>
      <c r="DW24" s="177"/>
      <c r="DX24" s="314"/>
      <c r="DY24" s="177"/>
      <c r="DZ24" s="314"/>
      <c r="EA24" s="177"/>
      <c r="EB24" s="314"/>
      <c r="EC24" s="177"/>
      <c r="ED24" s="147"/>
      <c r="EE24" s="27"/>
      <c r="EF24" s="147"/>
      <c r="EG24" s="27"/>
      <c r="EH24" s="147"/>
      <c r="EI24" s="27"/>
      <c r="EJ24" s="147"/>
      <c r="EK24" s="27"/>
      <c r="EL24" s="147"/>
      <c r="EM24" s="27"/>
      <c r="EN24" s="147"/>
      <c r="EO24" s="27"/>
      <c r="EP24" s="147"/>
      <c r="EQ24" s="27"/>
      <c r="ER24" s="147"/>
      <c r="ES24" s="27"/>
      <c r="ET24" s="147"/>
      <c r="EU24" s="27"/>
      <c r="EV24" s="147"/>
      <c r="EW24" s="27"/>
      <c r="EX24" s="147"/>
      <c r="EY24" s="27"/>
      <c r="EZ24" s="147"/>
      <c r="FA24" s="27"/>
      <c r="FB24" s="147"/>
      <c r="FC24" s="27"/>
      <c r="FD24" s="147"/>
      <c r="FE24" s="27"/>
      <c r="FF24" s="147"/>
      <c r="FG24" s="27"/>
      <c r="FH24" s="147"/>
      <c r="FI24" s="27"/>
      <c r="FJ24" s="147"/>
      <c r="FK24" s="27"/>
      <c r="FL24" s="147"/>
      <c r="FM24" s="27"/>
    </row>
    <row r="25" spans="1:169" x14ac:dyDescent="0.3">
      <c r="A25" s="17"/>
      <c r="B25" s="490"/>
      <c r="C25" s="491"/>
      <c r="D25" s="491"/>
      <c r="E25" s="491"/>
      <c r="F25" s="491"/>
      <c r="G25" s="176">
        <f t="shared" ref="G25:G42" si="5">+SUMIFS($J25:$EC25,$J$22:$EC$22,"Hours Paid")</f>
        <v>0</v>
      </c>
      <c r="H25" s="177">
        <f t="shared" ref="H25:H42" si="6">+SUMIFS($J25:$EC25,$J$22:$EC$22,"Amount Paid")</f>
        <v>0</v>
      </c>
      <c r="I25" s="165"/>
      <c r="J25" s="316"/>
      <c r="K25" s="170"/>
      <c r="L25" s="316"/>
      <c r="M25" s="170"/>
      <c r="N25" s="316"/>
      <c r="O25" s="170"/>
      <c r="P25" s="316"/>
      <c r="Q25" s="170"/>
      <c r="R25" s="316"/>
      <c r="S25" s="170"/>
      <c r="T25" s="316"/>
      <c r="U25" s="170"/>
      <c r="V25" s="316"/>
      <c r="W25" s="170"/>
      <c r="X25" s="316"/>
      <c r="Y25" s="170"/>
      <c r="Z25" s="316"/>
      <c r="AA25" s="170"/>
      <c r="AB25" s="316"/>
      <c r="AC25" s="170"/>
      <c r="AD25" s="316"/>
      <c r="AE25" s="170"/>
      <c r="AF25" s="316"/>
      <c r="AG25" s="170"/>
      <c r="AH25" s="316"/>
      <c r="AI25" s="170"/>
      <c r="AJ25" s="316"/>
      <c r="AK25" s="170"/>
      <c r="AL25" s="316"/>
      <c r="AM25" s="170"/>
      <c r="AN25" s="316"/>
      <c r="AO25" s="170"/>
      <c r="AP25" s="316"/>
      <c r="AQ25" s="170"/>
      <c r="AR25" s="316"/>
      <c r="AS25" s="170"/>
      <c r="AT25" s="316"/>
      <c r="AU25" s="170"/>
      <c r="AV25" s="316"/>
      <c r="AW25" s="170"/>
      <c r="AX25" s="316"/>
      <c r="AY25" s="170"/>
      <c r="AZ25" s="316"/>
      <c r="BA25" s="170"/>
      <c r="BB25" s="316"/>
      <c r="BC25" s="170"/>
      <c r="BD25" s="316"/>
      <c r="BE25" s="170"/>
      <c r="BF25" s="316"/>
      <c r="BG25" s="170"/>
      <c r="BH25" s="316"/>
      <c r="BI25" s="170"/>
      <c r="BJ25" s="316"/>
      <c r="BK25" s="170"/>
      <c r="BL25" s="316"/>
      <c r="BM25" s="170"/>
      <c r="BN25" s="316"/>
      <c r="BO25" s="170"/>
      <c r="BP25" s="316"/>
      <c r="BQ25" s="170"/>
      <c r="BR25" s="316"/>
      <c r="BS25" s="170"/>
      <c r="BT25" s="316"/>
      <c r="BU25" s="170"/>
      <c r="BV25" s="316"/>
      <c r="BW25" s="170"/>
      <c r="BX25" s="316"/>
      <c r="BY25" s="170"/>
      <c r="BZ25" s="316"/>
      <c r="CA25" s="170"/>
      <c r="CB25" s="316"/>
      <c r="CC25" s="170"/>
      <c r="CD25" s="316"/>
      <c r="CE25" s="170"/>
      <c r="CF25" s="316"/>
      <c r="CG25" s="170"/>
      <c r="CH25" s="316"/>
      <c r="CI25" s="170"/>
      <c r="CJ25" s="316"/>
      <c r="CK25" s="170"/>
      <c r="CL25" s="316"/>
      <c r="CM25" s="170"/>
      <c r="CN25" s="316"/>
      <c r="CO25" s="170"/>
      <c r="CP25" s="316"/>
      <c r="CQ25" s="170"/>
      <c r="CR25" s="316"/>
      <c r="CS25" s="170"/>
      <c r="CT25" s="316"/>
      <c r="CU25" s="170"/>
      <c r="CV25" s="316"/>
      <c r="CW25" s="170"/>
      <c r="CX25" s="316"/>
      <c r="CY25" s="170"/>
      <c r="CZ25" s="316"/>
      <c r="DA25" s="170"/>
      <c r="DB25" s="316"/>
      <c r="DC25" s="170"/>
      <c r="DD25" s="316"/>
      <c r="DE25" s="170"/>
      <c r="DF25" s="316"/>
      <c r="DG25" s="170"/>
      <c r="DH25" s="316"/>
      <c r="DI25" s="170"/>
      <c r="DJ25" s="316"/>
      <c r="DK25" s="170"/>
      <c r="DL25" s="316"/>
      <c r="DM25" s="170"/>
      <c r="DN25" s="316"/>
      <c r="DO25" s="170"/>
      <c r="DP25" s="316"/>
      <c r="DQ25" s="170"/>
      <c r="DR25" s="316"/>
      <c r="DS25" s="170"/>
      <c r="DT25" s="316"/>
      <c r="DU25" s="170"/>
      <c r="DV25" s="316"/>
      <c r="DW25" s="170"/>
      <c r="DX25" s="316"/>
      <c r="DY25" s="170"/>
      <c r="DZ25" s="316"/>
      <c r="EA25" s="170"/>
      <c r="EB25" s="316"/>
      <c r="EC25" s="170"/>
      <c r="ED25" s="145"/>
      <c r="EE25" s="18"/>
      <c r="EF25" s="145"/>
      <c r="EG25" s="18"/>
      <c r="EH25" s="145"/>
      <c r="EI25" s="18"/>
      <c r="EJ25" s="145"/>
      <c r="EK25" s="18"/>
      <c r="EL25" s="145"/>
      <c r="EM25" s="18"/>
      <c r="EN25" s="145"/>
      <c r="EO25" s="18"/>
      <c r="EP25" s="145"/>
      <c r="EQ25" s="18"/>
      <c r="ER25" s="145"/>
      <c r="ES25" s="18"/>
      <c r="ET25" s="145"/>
      <c r="EU25" s="18"/>
      <c r="EV25" s="145"/>
      <c r="EW25" s="18"/>
      <c r="EX25" s="145"/>
      <c r="EY25" s="18"/>
      <c r="EZ25" s="145"/>
      <c r="FA25" s="18"/>
      <c r="FB25" s="145"/>
      <c r="FC25" s="18"/>
      <c r="FD25" s="145"/>
      <c r="FE25" s="18"/>
      <c r="FF25" s="145"/>
      <c r="FG25" s="18"/>
      <c r="FH25" s="145"/>
      <c r="FI25" s="18"/>
      <c r="FJ25" s="145"/>
      <c r="FK25" s="18"/>
      <c r="FL25" s="145"/>
      <c r="FM25" s="18"/>
    </row>
    <row r="26" spans="1:169" x14ac:dyDescent="0.3">
      <c r="A26" s="17"/>
      <c r="B26" s="484"/>
      <c r="C26" s="485"/>
      <c r="D26" s="485"/>
      <c r="E26" s="485"/>
      <c r="F26" s="485"/>
      <c r="G26" s="175">
        <f t="shared" si="5"/>
        <v>0</v>
      </c>
      <c r="H26" s="170">
        <f t="shared" si="6"/>
        <v>0</v>
      </c>
      <c r="I26" s="165"/>
      <c r="J26" s="316"/>
      <c r="K26" s="170"/>
      <c r="L26" s="316"/>
      <c r="M26" s="170"/>
      <c r="N26" s="316"/>
      <c r="O26" s="170"/>
      <c r="P26" s="316"/>
      <c r="Q26" s="170"/>
      <c r="R26" s="316"/>
      <c r="S26" s="170"/>
      <c r="T26" s="316"/>
      <c r="U26" s="170"/>
      <c r="V26" s="316"/>
      <c r="W26" s="170"/>
      <c r="X26" s="316"/>
      <c r="Y26" s="170"/>
      <c r="Z26" s="316"/>
      <c r="AA26" s="170"/>
      <c r="AB26" s="316"/>
      <c r="AC26" s="170"/>
      <c r="AD26" s="316"/>
      <c r="AE26" s="170"/>
      <c r="AF26" s="316"/>
      <c r="AG26" s="170"/>
      <c r="AH26" s="316"/>
      <c r="AI26" s="170"/>
      <c r="AJ26" s="316"/>
      <c r="AK26" s="170"/>
      <c r="AL26" s="316"/>
      <c r="AM26" s="170"/>
      <c r="AN26" s="316"/>
      <c r="AO26" s="170"/>
      <c r="AP26" s="316"/>
      <c r="AQ26" s="170"/>
      <c r="AR26" s="316"/>
      <c r="AS26" s="170"/>
      <c r="AT26" s="316"/>
      <c r="AU26" s="170"/>
      <c r="AV26" s="316"/>
      <c r="AW26" s="170"/>
      <c r="AX26" s="316"/>
      <c r="AY26" s="170"/>
      <c r="AZ26" s="316"/>
      <c r="BA26" s="170"/>
      <c r="BB26" s="316"/>
      <c r="BC26" s="170"/>
      <c r="BD26" s="316"/>
      <c r="BE26" s="170"/>
      <c r="BF26" s="316"/>
      <c r="BG26" s="170"/>
      <c r="BH26" s="316"/>
      <c r="BI26" s="170"/>
      <c r="BJ26" s="316"/>
      <c r="BK26" s="170"/>
      <c r="BL26" s="316"/>
      <c r="BM26" s="170"/>
      <c r="BN26" s="316"/>
      <c r="BO26" s="170"/>
      <c r="BP26" s="316"/>
      <c r="BQ26" s="170"/>
      <c r="BR26" s="316"/>
      <c r="BS26" s="170"/>
      <c r="BT26" s="316"/>
      <c r="BU26" s="170"/>
      <c r="BV26" s="316"/>
      <c r="BW26" s="170"/>
      <c r="BX26" s="316"/>
      <c r="BY26" s="170"/>
      <c r="BZ26" s="316"/>
      <c r="CA26" s="170"/>
      <c r="CB26" s="316"/>
      <c r="CC26" s="170"/>
      <c r="CD26" s="316"/>
      <c r="CE26" s="170"/>
      <c r="CF26" s="316"/>
      <c r="CG26" s="170"/>
      <c r="CH26" s="316"/>
      <c r="CI26" s="170"/>
      <c r="CJ26" s="316"/>
      <c r="CK26" s="170"/>
      <c r="CL26" s="316"/>
      <c r="CM26" s="170"/>
      <c r="CN26" s="316"/>
      <c r="CO26" s="170"/>
      <c r="CP26" s="316"/>
      <c r="CQ26" s="170"/>
      <c r="CR26" s="316"/>
      <c r="CS26" s="170"/>
      <c r="CT26" s="316"/>
      <c r="CU26" s="170"/>
      <c r="CV26" s="316"/>
      <c r="CW26" s="170"/>
      <c r="CX26" s="316"/>
      <c r="CY26" s="170"/>
      <c r="CZ26" s="316"/>
      <c r="DA26" s="170"/>
      <c r="DB26" s="316"/>
      <c r="DC26" s="170"/>
      <c r="DD26" s="316"/>
      <c r="DE26" s="170"/>
      <c r="DF26" s="316"/>
      <c r="DG26" s="170"/>
      <c r="DH26" s="316"/>
      <c r="DI26" s="170"/>
      <c r="DJ26" s="316"/>
      <c r="DK26" s="170"/>
      <c r="DL26" s="316"/>
      <c r="DM26" s="170"/>
      <c r="DN26" s="316"/>
      <c r="DO26" s="170"/>
      <c r="DP26" s="316"/>
      <c r="DQ26" s="170"/>
      <c r="DR26" s="316"/>
      <c r="DS26" s="170"/>
      <c r="DT26" s="316"/>
      <c r="DU26" s="170"/>
      <c r="DV26" s="316"/>
      <c r="DW26" s="170"/>
      <c r="DX26" s="316"/>
      <c r="DY26" s="170"/>
      <c r="DZ26" s="316"/>
      <c r="EA26" s="170"/>
      <c r="EB26" s="316"/>
      <c r="EC26" s="170"/>
      <c r="ED26" s="145"/>
      <c r="EE26" s="18"/>
      <c r="EF26" s="145"/>
      <c r="EG26" s="18"/>
      <c r="EH26" s="145"/>
      <c r="EI26" s="18"/>
      <c r="EJ26" s="145"/>
      <c r="EK26" s="18"/>
      <c r="EL26" s="145"/>
      <c r="EM26" s="18"/>
      <c r="EN26" s="145"/>
      <c r="EO26" s="18"/>
      <c r="EP26" s="145"/>
      <c r="EQ26" s="18"/>
      <c r="ER26" s="145"/>
      <c r="ES26" s="18"/>
      <c r="ET26" s="145"/>
      <c r="EU26" s="18"/>
      <c r="EV26" s="145"/>
      <c r="EW26" s="18"/>
      <c r="EX26" s="145"/>
      <c r="EY26" s="18"/>
      <c r="EZ26" s="145"/>
      <c r="FA26" s="18"/>
      <c r="FB26" s="145"/>
      <c r="FC26" s="18"/>
      <c r="FD26" s="145"/>
      <c r="FE26" s="18"/>
      <c r="FF26" s="145"/>
      <c r="FG26" s="18"/>
      <c r="FH26" s="145"/>
      <c r="FI26" s="18"/>
      <c r="FJ26" s="145"/>
      <c r="FK26" s="18"/>
      <c r="FL26" s="145"/>
      <c r="FM26" s="18"/>
    </row>
    <row r="27" spans="1:169" x14ac:dyDescent="0.3">
      <c r="A27" s="17"/>
      <c r="B27" s="484"/>
      <c r="C27" s="485"/>
      <c r="D27" s="485"/>
      <c r="E27" s="485"/>
      <c r="F27" s="485"/>
      <c r="G27" s="175">
        <f t="shared" si="5"/>
        <v>0</v>
      </c>
      <c r="H27" s="170">
        <f t="shared" si="6"/>
        <v>0</v>
      </c>
      <c r="I27" s="165"/>
      <c r="J27" s="316"/>
      <c r="K27" s="170"/>
      <c r="L27" s="316"/>
      <c r="M27" s="170"/>
      <c r="N27" s="316"/>
      <c r="O27" s="170"/>
      <c r="P27" s="316"/>
      <c r="Q27" s="170"/>
      <c r="R27" s="316"/>
      <c r="S27" s="170"/>
      <c r="T27" s="316"/>
      <c r="U27" s="170"/>
      <c r="V27" s="316"/>
      <c r="W27" s="170"/>
      <c r="X27" s="316"/>
      <c r="Y27" s="170"/>
      <c r="Z27" s="316"/>
      <c r="AA27" s="170"/>
      <c r="AB27" s="316"/>
      <c r="AC27" s="170"/>
      <c r="AD27" s="316"/>
      <c r="AE27" s="170"/>
      <c r="AF27" s="316"/>
      <c r="AG27" s="170"/>
      <c r="AH27" s="316"/>
      <c r="AI27" s="170"/>
      <c r="AJ27" s="316"/>
      <c r="AK27" s="170"/>
      <c r="AL27" s="316"/>
      <c r="AM27" s="170"/>
      <c r="AN27" s="316"/>
      <c r="AO27" s="170"/>
      <c r="AP27" s="316"/>
      <c r="AQ27" s="170"/>
      <c r="AR27" s="316"/>
      <c r="AS27" s="170"/>
      <c r="AT27" s="316"/>
      <c r="AU27" s="170"/>
      <c r="AV27" s="316"/>
      <c r="AW27" s="170"/>
      <c r="AX27" s="316"/>
      <c r="AY27" s="170"/>
      <c r="AZ27" s="316"/>
      <c r="BA27" s="170"/>
      <c r="BB27" s="316"/>
      <c r="BC27" s="170"/>
      <c r="BD27" s="316"/>
      <c r="BE27" s="170"/>
      <c r="BF27" s="316"/>
      <c r="BG27" s="170"/>
      <c r="BH27" s="316"/>
      <c r="BI27" s="170"/>
      <c r="BJ27" s="316"/>
      <c r="BK27" s="170"/>
      <c r="BL27" s="316"/>
      <c r="BM27" s="170"/>
      <c r="BN27" s="316"/>
      <c r="BO27" s="170"/>
      <c r="BP27" s="316"/>
      <c r="BQ27" s="170"/>
      <c r="BR27" s="316"/>
      <c r="BS27" s="170"/>
      <c r="BT27" s="316"/>
      <c r="BU27" s="170"/>
      <c r="BV27" s="316"/>
      <c r="BW27" s="170"/>
      <c r="BX27" s="316"/>
      <c r="BY27" s="170"/>
      <c r="BZ27" s="316"/>
      <c r="CA27" s="170"/>
      <c r="CB27" s="316"/>
      <c r="CC27" s="170"/>
      <c r="CD27" s="316"/>
      <c r="CE27" s="170"/>
      <c r="CF27" s="316"/>
      <c r="CG27" s="170"/>
      <c r="CH27" s="316"/>
      <c r="CI27" s="170"/>
      <c r="CJ27" s="316"/>
      <c r="CK27" s="170"/>
      <c r="CL27" s="316"/>
      <c r="CM27" s="170"/>
      <c r="CN27" s="316"/>
      <c r="CO27" s="170"/>
      <c r="CP27" s="316"/>
      <c r="CQ27" s="170"/>
      <c r="CR27" s="316"/>
      <c r="CS27" s="170"/>
      <c r="CT27" s="316"/>
      <c r="CU27" s="170"/>
      <c r="CV27" s="316"/>
      <c r="CW27" s="170"/>
      <c r="CX27" s="316"/>
      <c r="CY27" s="170"/>
      <c r="CZ27" s="316"/>
      <c r="DA27" s="170"/>
      <c r="DB27" s="316"/>
      <c r="DC27" s="170"/>
      <c r="DD27" s="316"/>
      <c r="DE27" s="170"/>
      <c r="DF27" s="316"/>
      <c r="DG27" s="170"/>
      <c r="DH27" s="316"/>
      <c r="DI27" s="170"/>
      <c r="DJ27" s="316"/>
      <c r="DK27" s="170"/>
      <c r="DL27" s="316"/>
      <c r="DM27" s="170"/>
      <c r="DN27" s="316"/>
      <c r="DO27" s="170"/>
      <c r="DP27" s="316"/>
      <c r="DQ27" s="170"/>
      <c r="DR27" s="316"/>
      <c r="DS27" s="170"/>
      <c r="DT27" s="316"/>
      <c r="DU27" s="170"/>
      <c r="DV27" s="316"/>
      <c r="DW27" s="170"/>
      <c r="DX27" s="316"/>
      <c r="DY27" s="170"/>
      <c r="DZ27" s="316"/>
      <c r="EA27" s="170"/>
      <c r="EB27" s="316"/>
      <c r="EC27" s="170"/>
      <c r="ED27" s="145"/>
      <c r="EE27" s="18"/>
      <c r="EF27" s="145"/>
      <c r="EG27" s="18"/>
      <c r="EH27" s="145"/>
      <c r="EI27" s="18"/>
      <c r="EJ27" s="145"/>
      <c r="EK27" s="18"/>
      <c r="EL27" s="145"/>
      <c r="EM27" s="18"/>
      <c r="EN27" s="145"/>
      <c r="EO27" s="18"/>
      <c r="EP27" s="145"/>
      <c r="EQ27" s="18"/>
      <c r="ER27" s="145"/>
      <c r="ES27" s="18"/>
      <c r="ET27" s="145"/>
      <c r="EU27" s="18"/>
      <c r="EV27" s="145"/>
      <c r="EW27" s="18"/>
      <c r="EX27" s="145"/>
      <c r="EY27" s="18"/>
      <c r="EZ27" s="145"/>
      <c r="FA27" s="18"/>
      <c r="FB27" s="145"/>
      <c r="FC27" s="18"/>
      <c r="FD27" s="145"/>
      <c r="FE27" s="18"/>
      <c r="FF27" s="145"/>
      <c r="FG27" s="18"/>
      <c r="FH27" s="145"/>
      <c r="FI27" s="18"/>
      <c r="FJ27" s="145"/>
      <c r="FK27" s="18"/>
      <c r="FL27" s="145"/>
      <c r="FM27" s="18"/>
    </row>
    <row r="28" spans="1:169" x14ac:dyDescent="0.3">
      <c r="A28" s="17"/>
      <c r="B28" s="484"/>
      <c r="C28" s="485"/>
      <c r="D28" s="485"/>
      <c r="E28" s="485"/>
      <c r="F28" s="485"/>
      <c r="G28" s="175">
        <f t="shared" si="5"/>
        <v>0</v>
      </c>
      <c r="H28" s="170">
        <f t="shared" si="6"/>
        <v>0</v>
      </c>
      <c r="I28" s="165"/>
      <c r="J28" s="316"/>
      <c r="K28" s="170"/>
      <c r="L28" s="316"/>
      <c r="M28" s="170"/>
      <c r="N28" s="316"/>
      <c r="O28" s="170"/>
      <c r="P28" s="316"/>
      <c r="Q28" s="170"/>
      <c r="R28" s="316"/>
      <c r="S28" s="170"/>
      <c r="T28" s="316"/>
      <c r="U28" s="170"/>
      <c r="V28" s="316"/>
      <c r="W28" s="170"/>
      <c r="X28" s="316"/>
      <c r="Y28" s="170"/>
      <c r="Z28" s="316"/>
      <c r="AA28" s="170"/>
      <c r="AB28" s="316"/>
      <c r="AC28" s="170"/>
      <c r="AD28" s="316"/>
      <c r="AE28" s="170"/>
      <c r="AF28" s="316"/>
      <c r="AG28" s="170"/>
      <c r="AH28" s="316"/>
      <c r="AI28" s="170"/>
      <c r="AJ28" s="316"/>
      <c r="AK28" s="170"/>
      <c r="AL28" s="316"/>
      <c r="AM28" s="170"/>
      <c r="AN28" s="316"/>
      <c r="AO28" s="170"/>
      <c r="AP28" s="316"/>
      <c r="AQ28" s="170"/>
      <c r="AR28" s="316"/>
      <c r="AS28" s="170"/>
      <c r="AT28" s="316"/>
      <c r="AU28" s="170"/>
      <c r="AV28" s="316"/>
      <c r="AW28" s="170"/>
      <c r="AX28" s="316"/>
      <c r="AY28" s="170"/>
      <c r="AZ28" s="316"/>
      <c r="BA28" s="170"/>
      <c r="BB28" s="316"/>
      <c r="BC28" s="170"/>
      <c r="BD28" s="316"/>
      <c r="BE28" s="170"/>
      <c r="BF28" s="316"/>
      <c r="BG28" s="170"/>
      <c r="BH28" s="316"/>
      <c r="BI28" s="170"/>
      <c r="BJ28" s="316"/>
      <c r="BK28" s="170"/>
      <c r="BL28" s="316"/>
      <c r="BM28" s="170"/>
      <c r="BN28" s="316"/>
      <c r="BO28" s="170"/>
      <c r="BP28" s="316"/>
      <c r="BQ28" s="170"/>
      <c r="BR28" s="316"/>
      <c r="BS28" s="170"/>
      <c r="BT28" s="316"/>
      <c r="BU28" s="170"/>
      <c r="BV28" s="316"/>
      <c r="BW28" s="170"/>
      <c r="BX28" s="316"/>
      <c r="BY28" s="170"/>
      <c r="BZ28" s="316"/>
      <c r="CA28" s="170"/>
      <c r="CB28" s="316"/>
      <c r="CC28" s="170"/>
      <c r="CD28" s="316"/>
      <c r="CE28" s="170"/>
      <c r="CF28" s="316"/>
      <c r="CG28" s="170"/>
      <c r="CH28" s="316"/>
      <c r="CI28" s="170"/>
      <c r="CJ28" s="316"/>
      <c r="CK28" s="170"/>
      <c r="CL28" s="316"/>
      <c r="CM28" s="170"/>
      <c r="CN28" s="316"/>
      <c r="CO28" s="170"/>
      <c r="CP28" s="316"/>
      <c r="CQ28" s="170"/>
      <c r="CR28" s="316"/>
      <c r="CS28" s="170"/>
      <c r="CT28" s="316"/>
      <c r="CU28" s="170"/>
      <c r="CV28" s="316"/>
      <c r="CW28" s="170"/>
      <c r="CX28" s="316"/>
      <c r="CY28" s="170"/>
      <c r="CZ28" s="316"/>
      <c r="DA28" s="170"/>
      <c r="DB28" s="316"/>
      <c r="DC28" s="170"/>
      <c r="DD28" s="316"/>
      <c r="DE28" s="170"/>
      <c r="DF28" s="316"/>
      <c r="DG28" s="170"/>
      <c r="DH28" s="316"/>
      <c r="DI28" s="170"/>
      <c r="DJ28" s="316"/>
      <c r="DK28" s="170"/>
      <c r="DL28" s="316"/>
      <c r="DM28" s="170"/>
      <c r="DN28" s="316"/>
      <c r="DO28" s="170"/>
      <c r="DP28" s="316"/>
      <c r="DQ28" s="170"/>
      <c r="DR28" s="316"/>
      <c r="DS28" s="170"/>
      <c r="DT28" s="316"/>
      <c r="DU28" s="170"/>
      <c r="DV28" s="316"/>
      <c r="DW28" s="170"/>
      <c r="DX28" s="316"/>
      <c r="DY28" s="170"/>
      <c r="DZ28" s="316"/>
      <c r="EA28" s="170"/>
      <c r="EB28" s="316"/>
      <c r="EC28" s="170"/>
      <c r="ED28" s="145"/>
      <c r="EE28" s="18"/>
      <c r="EF28" s="145"/>
      <c r="EG28" s="18"/>
      <c r="EH28" s="145"/>
      <c r="EI28" s="18"/>
      <c r="EJ28" s="145"/>
      <c r="EK28" s="18"/>
      <c r="EL28" s="145"/>
      <c r="EM28" s="18"/>
      <c r="EN28" s="145"/>
      <c r="EO28" s="18"/>
      <c r="EP28" s="145"/>
      <c r="EQ28" s="18"/>
      <c r="ER28" s="145"/>
      <c r="ES28" s="18"/>
      <c r="ET28" s="145"/>
      <c r="EU28" s="18"/>
      <c r="EV28" s="145"/>
      <c r="EW28" s="18"/>
      <c r="EX28" s="145"/>
      <c r="EY28" s="18"/>
      <c r="EZ28" s="145"/>
      <c r="FA28" s="18"/>
      <c r="FB28" s="145"/>
      <c r="FC28" s="18"/>
      <c r="FD28" s="145"/>
      <c r="FE28" s="18"/>
      <c r="FF28" s="145"/>
      <c r="FG28" s="18"/>
      <c r="FH28" s="145"/>
      <c r="FI28" s="18"/>
      <c r="FJ28" s="145"/>
      <c r="FK28" s="18"/>
      <c r="FL28" s="145"/>
      <c r="FM28" s="18"/>
    </row>
    <row r="29" spans="1:169" x14ac:dyDescent="0.3">
      <c r="A29" s="17"/>
      <c r="B29" s="484"/>
      <c r="C29" s="485"/>
      <c r="D29" s="485"/>
      <c r="E29" s="485"/>
      <c r="F29" s="485"/>
      <c r="G29" s="175">
        <f t="shared" si="5"/>
        <v>0</v>
      </c>
      <c r="H29" s="170">
        <f t="shared" si="6"/>
        <v>0</v>
      </c>
      <c r="I29" s="165"/>
      <c r="J29" s="316"/>
      <c r="K29" s="170"/>
      <c r="L29" s="316"/>
      <c r="M29" s="170"/>
      <c r="N29" s="316"/>
      <c r="O29" s="170"/>
      <c r="P29" s="316"/>
      <c r="Q29" s="170"/>
      <c r="R29" s="316"/>
      <c r="S29" s="170"/>
      <c r="T29" s="316"/>
      <c r="U29" s="170"/>
      <c r="V29" s="316"/>
      <c r="W29" s="170"/>
      <c r="X29" s="316"/>
      <c r="Y29" s="170"/>
      <c r="Z29" s="316"/>
      <c r="AA29" s="170"/>
      <c r="AB29" s="316"/>
      <c r="AC29" s="170"/>
      <c r="AD29" s="316"/>
      <c r="AE29" s="170"/>
      <c r="AF29" s="316"/>
      <c r="AG29" s="170"/>
      <c r="AH29" s="316"/>
      <c r="AI29" s="170"/>
      <c r="AJ29" s="316"/>
      <c r="AK29" s="170"/>
      <c r="AL29" s="316"/>
      <c r="AM29" s="170"/>
      <c r="AN29" s="316"/>
      <c r="AO29" s="170"/>
      <c r="AP29" s="316"/>
      <c r="AQ29" s="170"/>
      <c r="AR29" s="316"/>
      <c r="AS29" s="170"/>
      <c r="AT29" s="316"/>
      <c r="AU29" s="170"/>
      <c r="AV29" s="316"/>
      <c r="AW29" s="170"/>
      <c r="AX29" s="316"/>
      <c r="AY29" s="170"/>
      <c r="AZ29" s="316"/>
      <c r="BA29" s="170"/>
      <c r="BB29" s="316"/>
      <c r="BC29" s="170"/>
      <c r="BD29" s="316"/>
      <c r="BE29" s="170"/>
      <c r="BF29" s="316"/>
      <c r="BG29" s="170"/>
      <c r="BH29" s="316"/>
      <c r="BI29" s="170"/>
      <c r="BJ29" s="316"/>
      <c r="BK29" s="170"/>
      <c r="BL29" s="316"/>
      <c r="BM29" s="170"/>
      <c r="BN29" s="316"/>
      <c r="BO29" s="170"/>
      <c r="BP29" s="316"/>
      <c r="BQ29" s="170"/>
      <c r="BR29" s="316"/>
      <c r="BS29" s="170"/>
      <c r="BT29" s="316"/>
      <c r="BU29" s="170"/>
      <c r="BV29" s="316"/>
      <c r="BW29" s="170"/>
      <c r="BX29" s="316"/>
      <c r="BY29" s="170"/>
      <c r="BZ29" s="316"/>
      <c r="CA29" s="170"/>
      <c r="CB29" s="316"/>
      <c r="CC29" s="170"/>
      <c r="CD29" s="316"/>
      <c r="CE29" s="170"/>
      <c r="CF29" s="316"/>
      <c r="CG29" s="170"/>
      <c r="CH29" s="316"/>
      <c r="CI29" s="170"/>
      <c r="CJ29" s="316"/>
      <c r="CK29" s="170"/>
      <c r="CL29" s="316"/>
      <c r="CM29" s="170"/>
      <c r="CN29" s="316"/>
      <c r="CO29" s="170"/>
      <c r="CP29" s="316"/>
      <c r="CQ29" s="170"/>
      <c r="CR29" s="316"/>
      <c r="CS29" s="170"/>
      <c r="CT29" s="316"/>
      <c r="CU29" s="170"/>
      <c r="CV29" s="316"/>
      <c r="CW29" s="170"/>
      <c r="CX29" s="316"/>
      <c r="CY29" s="170"/>
      <c r="CZ29" s="316"/>
      <c r="DA29" s="170"/>
      <c r="DB29" s="316"/>
      <c r="DC29" s="170"/>
      <c r="DD29" s="316"/>
      <c r="DE29" s="170"/>
      <c r="DF29" s="316"/>
      <c r="DG29" s="170"/>
      <c r="DH29" s="316"/>
      <c r="DI29" s="170"/>
      <c r="DJ29" s="316"/>
      <c r="DK29" s="170"/>
      <c r="DL29" s="316"/>
      <c r="DM29" s="170"/>
      <c r="DN29" s="316"/>
      <c r="DO29" s="170"/>
      <c r="DP29" s="316"/>
      <c r="DQ29" s="170"/>
      <c r="DR29" s="316"/>
      <c r="DS29" s="170"/>
      <c r="DT29" s="316"/>
      <c r="DU29" s="170"/>
      <c r="DV29" s="316"/>
      <c r="DW29" s="170"/>
      <c r="DX29" s="316"/>
      <c r="DY29" s="170"/>
      <c r="DZ29" s="316"/>
      <c r="EA29" s="170"/>
      <c r="EB29" s="316"/>
      <c r="EC29" s="170"/>
      <c r="ED29" s="145"/>
      <c r="EE29" s="18"/>
      <c r="EF29" s="145"/>
      <c r="EG29" s="18"/>
      <c r="EH29" s="145"/>
      <c r="EI29" s="18"/>
      <c r="EJ29" s="145"/>
      <c r="EK29" s="18"/>
      <c r="EL29" s="145"/>
      <c r="EM29" s="18"/>
      <c r="EN29" s="145"/>
      <c r="EO29" s="18"/>
      <c r="EP29" s="145"/>
      <c r="EQ29" s="18"/>
      <c r="ER29" s="145"/>
      <c r="ES29" s="18"/>
      <c r="ET29" s="145"/>
      <c r="EU29" s="18"/>
      <c r="EV29" s="145"/>
      <c r="EW29" s="18"/>
      <c r="EX29" s="145"/>
      <c r="EY29" s="18"/>
      <c r="EZ29" s="145"/>
      <c r="FA29" s="18"/>
      <c r="FB29" s="145"/>
      <c r="FC29" s="18"/>
      <c r="FD29" s="145"/>
      <c r="FE29" s="18"/>
      <c r="FF29" s="145"/>
      <c r="FG29" s="18"/>
      <c r="FH29" s="145"/>
      <c r="FI29" s="18"/>
      <c r="FJ29" s="145"/>
      <c r="FK29" s="18"/>
      <c r="FL29" s="145"/>
      <c r="FM29" s="18"/>
    </row>
    <row r="30" spans="1:169" x14ac:dyDescent="0.3">
      <c r="A30" s="17"/>
      <c r="B30" s="484"/>
      <c r="C30" s="485"/>
      <c r="D30" s="485"/>
      <c r="E30" s="485"/>
      <c r="F30" s="485"/>
      <c r="G30" s="175">
        <f t="shared" si="5"/>
        <v>0</v>
      </c>
      <c r="H30" s="170">
        <f t="shared" si="6"/>
        <v>0</v>
      </c>
      <c r="I30" s="165"/>
      <c r="J30" s="316"/>
      <c r="K30" s="170"/>
      <c r="L30" s="316"/>
      <c r="M30" s="170"/>
      <c r="N30" s="316"/>
      <c r="O30" s="170"/>
      <c r="P30" s="316"/>
      <c r="Q30" s="170"/>
      <c r="R30" s="316"/>
      <c r="S30" s="170"/>
      <c r="T30" s="316"/>
      <c r="U30" s="170"/>
      <c r="V30" s="316"/>
      <c r="W30" s="170"/>
      <c r="X30" s="316"/>
      <c r="Y30" s="170"/>
      <c r="Z30" s="316"/>
      <c r="AA30" s="170"/>
      <c r="AB30" s="316"/>
      <c r="AC30" s="170"/>
      <c r="AD30" s="316"/>
      <c r="AE30" s="170"/>
      <c r="AF30" s="316"/>
      <c r="AG30" s="170"/>
      <c r="AH30" s="316"/>
      <c r="AI30" s="170"/>
      <c r="AJ30" s="316"/>
      <c r="AK30" s="170"/>
      <c r="AL30" s="316"/>
      <c r="AM30" s="170"/>
      <c r="AN30" s="316"/>
      <c r="AO30" s="170"/>
      <c r="AP30" s="316"/>
      <c r="AQ30" s="170"/>
      <c r="AR30" s="316"/>
      <c r="AS30" s="170"/>
      <c r="AT30" s="316"/>
      <c r="AU30" s="170"/>
      <c r="AV30" s="316"/>
      <c r="AW30" s="170"/>
      <c r="AX30" s="316"/>
      <c r="AY30" s="170"/>
      <c r="AZ30" s="316"/>
      <c r="BA30" s="170"/>
      <c r="BB30" s="316"/>
      <c r="BC30" s="170"/>
      <c r="BD30" s="316"/>
      <c r="BE30" s="170"/>
      <c r="BF30" s="316"/>
      <c r="BG30" s="170"/>
      <c r="BH30" s="316"/>
      <c r="BI30" s="170"/>
      <c r="BJ30" s="316"/>
      <c r="BK30" s="170"/>
      <c r="BL30" s="316"/>
      <c r="BM30" s="170"/>
      <c r="BN30" s="316"/>
      <c r="BO30" s="170"/>
      <c r="BP30" s="316"/>
      <c r="BQ30" s="170"/>
      <c r="BR30" s="316"/>
      <c r="BS30" s="170"/>
      <c r="BT30" s="316"/>
      <c r="BU30" s="170"/>
      <c r="BV30" s="316"/>
      <c r="BW30" s="170"/>
      <c r="BX30" s="316"/>
      <c r="BY30" s="170"/>
      <c r="BZ30" s="316"/>
      <c r="CA30" s="170"/>
      <c r="CB30" s="316"/>
      <c r="CC30" s="170"/>
      <c r="CD30" s="316"/>
      <c r="CE30" s="170"/>
      <c r="CF30" s="316"/>
      <c r="CG30" s="170"/>
      <c r="CH30" s="316"/>
      <c r="CI30" s="170"/>
      <c r="CJ30" s="316"/>
      <c r="CK30" s="170"/>
      <c r="CL30" s="316"/>
      <c r="CM30" s="170"/>
      <c r="CN30" s="316"/>
      <c r="CO30" s="170"/>
      <c r="CP30" s="316"/>
      <c r="CQ30" s="170"/>
      <c r="CR30" s="316"/>
      <c r="CS30" s="170"/>
      <c r="CT30" s="316"/>
      <c r="CU30" s="170"/>
      <c r="CV30" s="316"/>
      <c r="CW30" s="170"/>
      <c r="CX30" s="316"/>
      <c r="CY30" s="170"/>
      <c r="CZ30" s="316"/>
      <c r="DA30" s="170"/>
      <c r="DB30" s="316"/>
      <c r="DC30" s="170"/>
      <c r="DD30" s="316"/>
      <c r="DE30" s="170"/>
      <c r="DF30" s="316"/>
      <c r="DG30" s="170"/>
      <c r="DH30" s="316"/>
      <c r="DI30" s="170"/>
      <c r="DJ30" s="316"/>
      <c r="DK30" s="170"/>
      <c r="DL30" s="316"/>
      <c r="DM30" s="170"/>
      <c r="DN30" s="316"/>
      <c r="DO30" s="170"/>
      <c r="DP30" s="316"/>
      <c r="DQ30" s="170"/>
      <c r="DR30" s="316"/>
      <c r="DS30" s="170"/>
      <c r="DT30" s="316"/>
      <c r="DU30" s="170"/>
      <c r="DV30" s="316"/>
      <c r="DW30" s="170"/>
      <c r="DX30" s="316"/>
      <c r="DY30" s="170"/>
      <c r="DZ30" s="316"/>
      <c r="EA30" s="170"/>
      <c r="EB30" s="316"/>
      <c r="EC30" s="170"/>
      <c r="ED30" s="145"/>
      <c r="EE30" s="18"/>
      <c r="EF30" s="145"/>
      <c r="EG30" s="18"/>
      <c r="EH30" s="145"/>
      <c r="EI30" s="18"/>
      <c r="EJ30" s="145"/>
      <c r="EK30" s="18"/>
      <c r="EL30" s="145"/>
      <c r="EM30" s="18"/>
      <c r="EN30" s="145"/>
      <c r="EO30" s="18"/>
      <c r="EP30" s="145"/>
      <c r="EQ30" s="18"/>
      <c r="ER30" s="145"/>
      <c r="ES30" s="18"/>
      <c r="ET30" s="145"/>
      <c r="EU30" s="18"/>
      <c r="EV30" s="145"/>
      <c r="EW30" s="18"/>
      <c r="EX30" s="145"/>
      <c r="EY30" s="18"/>
      <c r="EZ30" s="145"/>
      <c r="FA30" s="18"/>
      <c r="FB30" s="145"/>
      <c r="FC30" s="18"/>
      <c r="FD30" s="145"/>
      <c r="FE30" s="18"/>
      <c r="FF30" s="145"/>
      <c r="FG30" s="18"/>
      <c r="FH30" s="145"/>
      <c r="FI30" s="18"/>
      <c r="FJ30" s="145"/>
      <c r="FK30" s="18"/>
      <c r="FL30" s="145"/>
      <c r="FM30" s="18"/>
    </row>
    <row r="31" spans="1:169" x14ac:dyDescent="0.3">
      <c r="A31" s="17"/>
      <c r="B31" s="484"/>
      <c r="C31" s="485"/>
      <c r="D31" s="485"/>
      <c r="E31" s="485"/>
      <c r="F31" s="485"/>
      <c r="G31" s="175">
        <f t="shared" si="5"/>
        <v>0</v>
      </c>
      <c r="H31" s="170">
        <f t="shared" si="6"/>
        <v>0</v>
      </c>
      <c r="I31" s="165"/>
      <c r="J31" s="316"/>
      <c r="K31" s="170"/>
      <c r="L31" s="316"/>
      <c r="M31" s="170"/>
      <c r="N31" s="316"/>
      <c r="O31" s="170"/>
      <c r="P31" s="316"/>
      <c r="Q31" s="170"/>
      <c r="R31" s="316"/>
      <c r="S31" s="170"/>
      <c r="T31" s="316"/>
      <c r="U31" s="170"/>
      <c r="V31" s="316"/>
      <c r="W31" s="170"/>
      <c r="X31" s="316"/>
      <c r="Y31" s="170"/>
      <c r="Z31" s="316"/>
      <c r="AA31" s="170"/>
      <c r="AB31" s="316"/>
      <c r="AC31" s="170"/>
      <c r="AD31" s="316"/>
      <c r="AE31" s="170"/>
      <c r="AF31" s="316"/>
      <c r="AG31" s="170"/>
      <c r="AH31" s="316"/>
      <c r="AI31" s="170"/>
      <c r="AJ31" s="316"/>
      <c r="AK31" s="170"/>
      <c r="AL31" s="316"/>
      <c r="AM31" s="170"/>
      <c r="AN31" s="316"/>
      <c r="AO31" s="170"/>
      <c r="AP31" s="316"/>
      <c r="AQ31" s="170"/>
      <c r="AR31" s="316"/>
      <c r="AS31" s="170"/>
      <c r="AT31" s="316"/>
      <c r="AU31" s="170"/>
      <c r="AV31" s="316"/>
      <c r="AW31" s="170"/>
      <c r="AX31" s="316"/>
      <c r="AY31" s="170"/>
      <c r="AZ31" s="316"/>
      <c r="BA31" s="170"/>
      <c r="BB31" s="316"/>
      <c r="BC31" s="170"/>
      <c r="BD31" s="316"/>
      <c r="BE31" s="170"/>
      <c r="BF31" s="316"/>
      <c r="BG31" s="170"/>
      <c r="BH31" s="316"/>
      <c r="BI31" s="170"/>
      <c r="BJ31" s="316"/>
      <c r="BK31" s="170"/>
      <c r="BL31" s="316"/>
      <c r="BM31" s="170"/>
      <c r="BN31" s="316"/>
      <c r="BO31" s="170"/>
      <c r="BP31" s="316"/>
      <c r="BQ31" s="170"/>
      <c r="BR31" s="316"/>
      <c r="BS31" s="170"/>
      <c r="BT31" s="316"/>
      <c r="BU31" s="170"/>
      <c r="BV31" s="316"/>
      <c r="BW31" s="170"/>
      <c r="BX31" s="316"/>
      <c r="BY31" s="170"/>
      <c r="BZ31" s="316"/>
      <c r="CA31" s="170"/>
      <c r="CB31" s="316"/>
      <c r="CC31" s="170"/>
      <c r="CD31" s="316"/>
      <c r="CE31" s="170"/>
      <c r="CF31" s="316"/>
      <c r="CG31" s="170"/>
      <c r="CH31" s="316"/>
      <c r="CI31" s="170"/>
      <c r="CJ31" s="316"/>
      <c r="CK31" s="170"/>
      <c r="CL31" s="316"/>
      <c r="CM31" s="170"/>
      <c r="CN31" s="316"/>
      <c r="CO31" s="170"/>
      <c r="CP31" s="316"/>
      <c r="CQ31" s="170"/>
      <c r="CR31" s="316"/>
      <c r="CS31" s="170"/>
      <c r="CT31" s="316"/>
      <c r="CU31" s="170"/>
      <c r="CV31" s="316"/>
      <c r="CW31" s="170"/>
      <c r="CX31" s="316"/>
      <c r="CY31" s="170"/>
      <c r="CZ31" s="316"/>
      <c r="DA31" s="170"/>
      <c r="DB31" s="316"/>
      <c r="DC31" s="170"/>
      <c r="DD31" s="316"/>
      <c r="DE31" s="170"/>
      <c r="DF31" s="316"/>
      <c r="DG31" s="170"/>
      <c r="DH31" s="316"/>
      <c r="DI31" s="170"/>
      <c r="DJ31" s="316"/>
      <c r="DK31" s="170"/>
      <c r="DL31" s="316"/>
      <c r="DM31" s="170"/>
      <c r="DN31" s="316"/>
      <c r="DO31" s="170"/>
      <c r="DP31" s="316"/>
      <c r="DQ31" s="170"/>
      <c r="DR31" s="316"/>
      <c r="DS31" s="170"/>
      <c r="DT31" s="316"/>
      <c r="DU31" s="170"/>
      <c r="DV31" s="316"/>
      <c r="DW31" s="170"/>
      <c r="DX31" s="316"/>
      <c r="DY31" s="170"/>
      <c r="DZ31" s="316"/>
      <c r="EA31" s="170"/>
      <c r="EB31" s="316"/>
      <c r="EC31" s="170"/>
      <c r="ED31" s="145"/>
      <c r="EE31" s="18"/>
      <c r="EF31" s="145"/>
      <c r="EG31" s="18"/>
      <c r="EH31" s="145"/>
      <c r="EI31" s="18"/>
      <c r="EJ31" s="145"/>
      <c r="EK31" s="18"/>
      <c r="EL31" s="145"/>
      <c r="EM31" s="18"/>
      <c r="EN31" s="145"/>
      <c r="EO31" s="18"/>
      <c r="EP31" s="145"/>
      <c r="EQ31" s="18"/>
      <c r="ER31" s="145"/>
      <c r="ES31" s="18"/>
      <c r="ET31" s="145"/>
      <c r="EU31" s="18"/>
      <c r="EV31" s="145"/>
      <c r="EW31" s="18"/>
      <c r="EX31" s="145"/>
      <c r="EY31" s="18"/>
      <c r="EZ31" s="145"/>
      <c r="FA31" s="18"/>
      <c r="FB31" s="145"/>
      <c r="FC31" s="18"/>
      <c r="FD31" s="145"/>
      <c r="FE31" s="18"/>
      <c r="FF31" s="145"/>
      <c r="FG31" s="18"/>
      <c r="FH31" s="145"/>
      <c r="FI31" s="18"/>
      <c r="FJ31" s="145"/>
      <c r="FK31" s="18"/>
      <c r="FL31" s="145"/>
      <c r="FM31" s="18"/>
    </row>
    <row r="32" spans="1:169" x14ac:dyDescent="0.3">
      <c r="A32" s="17"/>
      <c r="B32" s="484"/>
      <c r="C32" s="485"/>
      <c r="D32" s="485"/>
      <c r="E32" s="485"/>
      <c r="F32" s="485"/>
      <c r="G32" s="175">
        <f t="shared" si="5"/>
        <v>0</v>
      </c>
      <c r="H32" s="170">
        <f t="shared" si="6"/>
        <v>0</v>
      </c>
      <c r="I32" s="165"/>
      <c r="J32" s="316"/>
      <c r="K32" s="170"/>
      <c r="L32" s="316"/>
      <c r="M32" s="170"/>
      <c r="N32" s="316"/>
      <c r="O32" s="170"/>
      <c r="P32" s="316"/>
      <c r="Q32" s="170"/>
      <c r="R32" s="316"/>
      <c r="S32" s="170"/>
      <c r="T32" s="316"/>
      <c r="U32" s="170"/>
      <c r="V32" s="316"/>
      <c r="W32" s="170"/>
      <c r="X32" s="316"/>
      <c r="Y32" s="170"/>
      <c r="Z32" s="316"/>
      <c r="AA32" s="170"/>
      <c r="AB32" s="316"/>
      <c r="AC32" s="170"/>
      <c r="AD32" s="316"/>
      <c r="AE32" s="170"/>
      <c r="AF32" s="316"/>
      <c r="AG32" s="170"/>
      <c r="AH32" s="316"/>
      <c r="AI32" s="170"/>
      <c r="AJ32" s="316"/>
      <c r="AK32" s="170"/>
      <c r="AL32" s="316"/>
      <c r="AM32" s="170"/>
      <c r="AN32" s="316"/>
      <c r="AO32" s="170"/>
      <c r="AP32" s="316"/>
      <c r="AQ32" s="170"/>
      <c r="AR32" s="316"/>
      <c r="AS32" s="170"/>
      <c r="AT32" s="316"/>
      <c r="AU32" s="170"/>
      <c r="AV32" s="316"/>
      <c r="AW32" s="170"/>
      <c r="AX32" s="316"/>
      <c r="AY32" s="170"/>
      <c r="AZ32" s="316"/>
      <c r="BA32" s="170"/>
      <c r="BB32" s="316"/>
      <c r="BC32" s="170"/>
      <c r="BD32" s="316"/>
      <c r="BE32" s="170"/>
      <c r="BF32" s="316"/>
      <c r="BG32" s="170"/>
      <c r="BH32" s="316"/>
      <c r="BI32" s="170"/>
      <c r="BJ32" s="316"/>
      <c r="BK32" s="170"/>
      <c r="BL32" s="316"/>
      <c r="BM32" s="170"/>
      <c r="BN32" s="316"/>
      <c r="BO32" s="170"/>
      <c r="BP32" s="316"/>
      <c r="BQ32" s="170"/>
      <c r="BR32" s="316"/>
      <c r="BS32" s="170"/>
      <c r="BT32" s="316"/>
      <c r="BU32" s="170"/>
      <c r="BV32" s="316"/>
      <c r="BW32" s="170"/>
      <c r="BX32" s="316"/>
      <c r="BY32" s="170"/>
      <c r="BZ32" s="316"/>
      <c r="CA32" s="170"/>
      <c r="CB32" s="316"/>
      <c r="CC32" s="170"/>
      <c r="CD32" s="316"/>
      <c r="CE32" s="170"/>
      <c r="CF32" s="316"/>
      <c r="CG32" s="170"/>
      <c r="CH32" s="316"/>
      <c r="CI32" s="170"/>
      <c r="CJ32" s="316"/>
      <c r="CK32" s="170"/>
      <c r="CL32" s="316"/>
      <c r="CM32" s="170"/>
      <c r="CN32" s="316"/>
      <c r="CO32" s="170"/>
      <c r="CP32" s="316"/>
      <c r="CQ32" s="170"/>
      <c r="CR32" s="316"/>
      <c r="CS32" s="170"/>
      <c r="CT32" s="316"/>
      <c r="CU32" s="170"/>
      <c r="CV32" s="316"/>
      <c r="CW32" s="170"/>
      <c r="CX32" s="316"/>
      <c r="CY32" s="170"/>
      <c r="CZ32" s="316"/>
      <c r="DA32" s="170"/>
      <c r="DB32" s="316"/>
      <c r="DC32" s="170"/>
      <c r="DD32" s="316"/>
      <c r="DE32" s="170"/>
      <c r="DF32" s="316"/>
      <c r="DG32" s="170"/>
      <c r="DH32" s="316"/>
      <c r="DI32" s="170"/>
      <c r="DJ32" s="316"/>
      <c r="DK32" s="170"/>
      <c r="DL32" s="316"/>
      <c r="DM32" s="170"/>
      <c r="DN32" s="316"/>
      <c r="DO32" s="170"/>
      <c r="DP32" s="316"/>
      <c r="DQ32" s="170"/>
      <c r="DR32" s="316"/>
      <c r="DS32" s="170"/>
      <c r="DT32" s="316"/>
      <c r="DU32" s="170"/>
      <c r="DV32" s="316"/>
      <c r="DW32" s="170"/>
      <c r="DX32" s="316"/>
      <c r="DY32" s="170"/>
      <c r="DZ32" s="316"/>
      <c r="EA32" s="170"/>
      <c r="EB32" s="316"/>
      <c r="EC32" s="170"/>
      <c r="ED32" s="145"/>
      <c r="EE32" s="18"/>
      <c r="EF32" s="145"/>
      <c r="EG32" s="18"/>
      <c r="EH32" s="145"/>
      <c r="EI32" s="18"/>
      <c r="EJ32" s="145"/>
      <c r="EK32" s="18"/>
      <c r="EL32" s="145"/>
      <c r="EM32" s="18"/>
      <c r="EN32" s="145"/>
      <c r="EO32" s="18"/>
      <c r="EP32" s="145"/>
      <c r="EQ32" s="18"/>
      <c r="ER32" s="145"/>
      <c r="ES32" s="18"/>
      <c r="ET32" s="145"/>
      <c r="EU32" s="18"/>
      <c r="EV32" s="145"/>
      <c r="EW32" s="18"/>
      <c r="EX32" s="145"/>
      <c r="EY32" s="18"/>
      <c r="EZ32" s="145"/>
      <c r="FA32" s="18"/>
      <c r="FB32" s="145"/>
      <c r="FC32" s="18"/>
      <c r="FD32" s="145"/>
      <c r="FE32" s="18"/>
      <c r="FF32" s="145"/>
      <c r="FG32" s="18"/>
      <c r="FH32" s="145"/>
      <c r="FI32" s="18"/>
      <c r="FJ32" s="145"/>
      <c r="FK32" s="18"/>
      <c r="FL32" s="145"/>
      <c r="FM32" s="18"/>
    </row>
    <row r="33" spans="1:169" x14ac:dyDescent="0.3">
      <c r="A33" s="17"/>
      <c r="B33" s="484"/>
      <c r="C33" s="485"/>
      <c r="D33" s="485"/>
      <c r="E33" s="485"/>
      <c r="F33" s="485"/>
      <c r="G33" s="175">
        <f t="shared" si="5"/>
        <v>0</v>
      </c>
      <c r="H33" s="170">
        <f t="shared" si="6"/>
        <v>0</v>
      </c>
      <c r="I33" s="165"/>
      <c r="J33" s="316"/>
      <c r="K33" s="170"/>
      <c r="L33" s="316"/>
      <c r="M33" s="170"/>
      <c r="N33" s="316"/>
      <c r="O33" s="170"/>
      <c r="P33" s="316"/>
      <c r="Q33" s="170"/>
      <c r="R33" s="316"/>
      <c r="S33" s="170"/>
      <c r="T33" s="316"/>
      <c r="U33" s="170"/>
      <c r="V33" s="316"/>
      <c r="W33" s="170"/>
      <c r="X33" s="316"/>
      <c r="Y33" s="170"/>
      <c r="Z33" s="316"/>
      <c r="AA33" s="170"/>
      <c r="AB33" s="316"/>
      <c r="AC33" s="170"/>
      <c r="AD33" s="316"/>
      <c r="AE33" s="170"/>
      <c r="AF33" s="316"/>
      <c r="AG33" s="170"/>
      <c r="AH33" s="316"/>
      <c r="AI33" s="170"/>
      <c r="AJ33" s="316"/>
      <c r="AK33" s="170"/>
      <c r="AL33" s="316"/>
      <c r="AM33" s="170"/>
      <c r="AN33" s="316"/>
      <c r="AO33" s="170"/>
      <c r="AP33" s="316"/>
      <c r="AQ33" s="170"/>
      <c r="AR33" s="316"/>
      <c r="AS33" s="170"/>
      <c r="AT33" s="316"/>
      <c r="AU33" s="170"/>
      <c r="AV33" s="316"/>
      <c r="AW33" s="170"/>
      <c r="AX33" s="316"/>
      <c r="AY33" s="170"/>
      <c r="AZ33" s="316"/>
      <c r="BA33" s="170"/>
      <c r="BB33" s="316"/>
      <c r="BC33" s="170"/>
      <c r="BD33" s="316"/>
      <c r="BE33" s="170"/>
      <c r="BF33" s="316"/>
      <c r="BG33" s="170"/>
      <c r="BH33" s="316"/>
      <c r="BI33" s="170"/>
      <c r="BJ33" s="316"/>
      <c r="BK33" s="170"/>
      <c r="BL33" s="316"/>
      <c r="BM33" s="170"/>
      <c r="BN33" s="316"/>
      <c r="BO33" s="170"/>
      <c r="BP33" s="316"/>
      <c r="BQ33" s="170"/>
      <c r="BR33" s="316"/>
      <c r="BS33" s="170"/>
      <c r="BT33" s="316"/>
      <c r="BU33" s="170"/>
      <c r="BV33" s="316"/>
      <c r="BW33" s="170"/>
      <c r="BX33" s="316"/>
      <c r="BY33" s="170"/>
      <c r="BZ33" s="316"/>
      <c r="CA33" s="170"/>
      <c r="CB33" s="316"/>
      <c r="CC33" s="170"/>
      <c r="CD33" s="316"/>
      <c r="CE33" s="170"/>
      <c r="CF33" s="316"/>
      <c r="CG33" s="170"/>
      <c r="CH33" s="316"/>
      <c r="CI33" s="170"/>
      <c r="CJ33" s="316"/>
      <c r="CK33" s="170"/>
      <c r="CL33" s="316"/>
      <c r="CM33" s="170"/>
      <c r="CN33" s="316"/>
      <c r="CO33" s="170"/>
      <c r="CP33" s="316"/>
      <c r="CQ33" s="170"/>
      <c r="CR33" s="316"/>
      <c r="CS33" s="170"/>
      <c r="CT33" s="316"/>
      <c r="CU33" s="170"/>
      <c r="CV33" s="316"/>
      <c r="CW33" s="170"/>
      <c r="CX33" s="316"/>
      <c r="CY33" s="170"/>
      <c r="CZ33" s="316"/>
      <c r="DA33" s="170"/>
      <c r="DB33" s="316"/>
      <c r="DC33" s="170"/>
      <c r="DD33" s="316"/>
      <c r="DE33" s="170"/>
      <c r="DF33" s="316"/>
      <c r="DG33" s="170"/>
      <c r="DH33" s="316"/>
      <c r="DI33" s="170"/>
      <c r="DJ33" s="316"/>
      <c r="DK33" s="170"/>
      <c r="DL33" s="316"/>
      <c r="DM33" s="170"/>
      <c r="DN33" s="316"/>
      <c r="DO33" s="170"/>
      <c r="DP33" s="316"/>
      <c r="DQ33" s="170"/>
      <c r="DR33" s="316"/>
      <c r="DS33" s="170"/>
      <c r="DT33" s="316"/>
      <c r="DU33" s="170"/>
      <c r="DV33" s="316"/>
      <c r="DW33" s="170"/>
      <c r="DX33" s="316"/>
      <c r="DY33" s="170"/>
      <c r="DZ33" s="316"/>
      <c r="EA33" s="170"/>
      <c r="EB33" s="316"/>
      <c r="EC33" s="170"/>
      <c r="ED33" s="145"/>
      <c r="EE33" s="18"/>
      <c r="EF33" s="145"/>
      <c r="EG33" s="18"/>
      <c r="EH33" s="145"/>
      <c r="EI33" s="18"/>
      <c r="EJ33" s="145"/>
      <c r="EK33" s="18"/>
      <c r="EL33" s="145"/>
      <c r="EM33" s="18"/>
      <c r="EN33" s="145"/>
      <c r="EO33" s="18"/>
      <c r="EP33" s="145"/>
      <c r="EQ33" s="18"/>
      <c r="ER33" s="145"/>
      <c r="ES33" s="18"/>
      <c r="ET33" s="145"/>
      <c r="EU33" s="18"/>
      <c r="EV33" s="145"/>
      <c r="EW33" s="18"/>
      <c r="EX33" s="145"/>
      <c r="EY33" s="18"/>
      <c r="EZ33" s="145"/>
      <c r="FA33" s="18"/>
      <c r="FB33" s="145"/>
      <c r="FC33" s="18"/>
      <c r="FD33" s="145"/>
      <c r="FE33" s="18"/>
      <c r="FF33" s="145"/>
      <c r="FG33" s="18"/>
      <c r="FH33" s="145"/>
      <c r="FI33" s="18"/>
      <c r="FJ33" s="145"/>
      <c r="FK33" s="18"/>
      <c r="FL33" s="145"/>
      <c r="FM33" s="18"/>
    </row>
    <row r="34" spans="1:169" x14ac:dyDescent="0.3">
      <c r="A34" s="17"/>
      <c r="B34" s="484"/>
      <c r="C34" s="485"/>
      <c r="D34" s="485"/>
      <c r="E34" s="485"/>
      <c r="F34" s="485"/>
      <c r="G34" s="175">
        <f t="shared" si="5"/>
        <v>0</v>
      </c>
      <c r="H34" s="170">
        <f t="shared" si="6"/>
        <v>0</v>
      </c>
      <c r="I34" s="165"/>
      <c r="J34" s="316"/>
      <c r="K34" s="170"/>
      <c r="L34" s="316"/>
      <c r="M34" s="170"/>
      <c r="N34" s="316"/>
      <c r="O34" s="170"/>
      <c r="P34" s="316"/>
      <c r="Q34" s="170"/>
      <c r="R34" s="316"/>
      <c r="S34" s="170"/>
      <c r="T34" s="316"/>
      <c r="U34" s="170"/>
      <c r="V34" s="316"/>
      <c r="W34" s="170"/>
      <c r="X34" s="316"/>
      <c r="Y34" s="170"/>
      <c r="Z34" s="316"/>
      <c r="AA34" s="170"/>
      <c r="AB34" s="316"/>
      <c r="AC34" s="170"/>
      <c r="AD34" s="316"/>
      <c r="AE34" s="170"/>
      <c r="AF34" s="316"/>
      <c r="AG34" s="170"/>
      <c r="AH34" s="316"/>
      <c r="AI34" s="170"/>
      <c r="AJ34" s="316"/>
      <c r="AK34" s="170"/>
      <c r="AL34" s="316"/>
      <c r="AM34" s="170"/>
      <c r="AN34" s="316"/>
      <c r="AO34" s="170"/>
      <c r="AP34" s="316"/>
      <c r="AQ34" s="170"/>
      <c r="AR34" s="316"/>
      <c r="AS34" s="170"/>
      <c r="AT34" s="316"/>
      <c r="AU34" s="170"/>
      <c r="AV34" s="316"/>
      <c r="AW34" s="170"/>
      <c r="AX34" s="316"/>
      <c r="AY34" s="170"/>
      <c r="AZ34" s="316"/>
      <c r="BA34" s="170"/>
      <c r="BB34" s="316"/>
      <c r="BC34" s="170"/>
      <c r="BD34" s="316"/>
      <c r="BE34" s="170"/>
      <c r="BF34" s="316"/>
      <c r="BG34" s="170"/>
      <c r="BH34" s="316"/>
      <c r="BI34" s="170"/>
      <c r="BJ34" s="316"/>
      <c r="BK34" s="170"/>
      <c r="BL34" s="316"/>
      <c r="BM34" s="170"/>
      <c r="BN34" s="316"/>
      <c r="BO34" s="170"/>
      <c r="BP34" s="316"/>
      <c r="BQ34" s="170"/>
      <c r="BR34" s="316"/>
      <c r="BS34" s="170"/>
      <c r="BT34" s="316"/>
      <c r="BU34" s="170"/>
      <c r="BV34" s="316"/>
      <c r="BW34" s="170"/>
      <c r="BX34" s="316"/>
      <c r="BY34" s="170"/>
      <c r="BZ34" s="316"/>
      <c r="CA34" s="170"/>
      <c r="CB34" s="316"/>
      <c r="CC34" s="170"/>
      <c r="CD34" s="316"/>
      <c r="CE34" s="170"/>
      <c r="CF34" s="316"/>
      <c r="CG34" s="170"/>
      <c r="CH34" s="316"/>
      <c r="CI34" s="170"/>
      <c r="CJ34" s="316"/>
      <c r="CK34" s="170"/>
      <c r="CL34" s="316"/>
      <c r="CM34" s="170"/>
      <c r="CN34" s="316"/>
      <c r="CO34" s="170"/>
      <c r="CP34" s="316"/>
      <c r="CQ34" s="170"/>
      <c r="CR34" s="316"/>
      <c r="CS34" s="170"/>
      <c r="CT34" s="316"/>
      <c r="CU34" s="170"/>
      <c r="CV34" s="316"/>
      <c r="CW34" s="170"/>
      <c r="CX34" s="316"/>
      <c r="CY34" s="170"/>
      <c r="CZ34" s="316"/>
      <c r="DA34" s="170"/>
      <c r="DB34" s="316"/>
      <c r="DC34" s="170"/>
      <c r="DD34" s="316"/>
      <c r="DE34" s="170"/>
      <c r="DF34" s="316"/>
      <c r="DG34" s="170"/>
      <c r="DH34" s="316"/>
      <c r="DI34" s="170"/>
      <c r="DJ34" s="316"/>
      <c r="DK34" s="170"/>
      <c r="DL34" s="316"/>
      <c r="DM34" s="170"/>
      <c r="DN34" s="316"/>
      <c r="DO34" s="170"/>
      <c r="DP34" s="316"/>
      <c r="DQ34" s="170"/>
      <c r="DR34" s="316"/>
      <c r="DS34" s="170"/>
      <c r="DT34" s="316"/>
      <c r="DU34" s="170"/>
      <c r="DV34" s="316"/>
      <c r="DW34" s="170"/>
      <c r="DX34" s="316"/>
      <c r="DY34" s="170"/>
      <c r="DZ34" s="316"/>
      <c r="EA34" s="170"/>
      <c r="EB34" s="316"/>
      <c r="EC34" s="170"/>
      <c r="ED34" s="145"/>
      <c r="EE34" s="18"/>
      <c r="EF34" s="145"/>
      <c r="EG34" s="18"/>
      <c r="EH34" s="145"/>
      <c r="EI34" s="18"/>
      <c r="EJ34" s="145"/>
      <c r="EK34" s="18"/>
      <c r="EL34" s="145"/>
      <c r="EM34" s="18"/>
      <c r="EN34" s="145"/>
      <c r="EO34" s="18"/>
      <c r="EP34" s="145"/>
      <c r="EQ34" s="18"/>
      <c r="ER34" s="145"/>
      <c r="ES34" s="18"/>
      <c r="ET34" s="145"/>
      <c r="EU34" s="18"/>
      <c r="EV34" s="145"/>
      <c r="EW34" s="18"/>
      <c r="EX34" s="145"/>
      <c r="EY34" s="18"/>
      <c r="EZ34" s="145"/>
      <c r="FA34" s="18"/>
      <c r="FB34" s="145"/>
      <c r="FC34" s="18"/>
      <c r="FD34" s="145"/>
      <c r="FE34" s="18"/>
      <c r="FF34" s="145"/>
      <c r="FG34" s="18"/>
      <c r="FH34" s="145"/>
      <c r="FI34" s="18"/>
      <c r="FJ34" s="145"/>
      <c r="FK34" s="18"/>
      <c r="FL34" s="145"/>
      <c r="FM34" s="18"/>
    </row>
    <row r="35" spans="1:169" x14ac:dyDescent="0.3">
      <c r="A35" s="17"/>
      <c r="B35" s="484"/>
      <c r="C35" s="485"/>
      <c r="D35" s="485"/>
      <c r="E35" s="485"/>
      <c r="F35" s="485"/>
      <c r="G35" s="175">
        <f t="shared" si="5"/>
        <v>0</v>
      </c>
      <c r="H35" s="170">
        <f t="shared" si="6"/>
        <v>0</v>
      </c>
      <c r="I35" s="165"/>
      <c r="J35" s="316"/>
      <c r="K35" s="170"/>
      <c r="L35" s="316"/>
      <c r="M35" s="170"/>
      <c r="N35" s="316"/>
      <c r="O35" s="170"/>
      <c r="P35" s="316"/>
      <c r="Q35" s="170"/>
      <c r="R35" s="316"/>
      <c r="S35" s="170"/>
      <c r="T35" s="316"/>
      <c r="U35" s="170"/>
      <c r="V35" s="316"/>
      <c r="W35" s="170"/>
      <c r="X35" s="316"/>
      <c r="Y35" s="170"/>
      <c r="Z35" s="316"/>
      <c r="AA35" s="170"/>
      <c r="AB35" s="316"/>
      <c r="AC35" s="170"/>
      <c r="AD35" s="316"/>
      <c r="AE35" s="170"/>
      <c r="AF35" s="316"/>
      <c r="AG35" s="170"/>
      <c r="AH35" s="316"/>
      <c r="AI35" s="170"/>
      <c r="AJ35" s="316"/>
      <c r="AK35" s="170"/>
      <c r="AL35" s="316"/>
      <c r="AM35" s="170"/>
      <c r="AN35" s="316"/>
      <c r="AO35" s="170"/>
      <c r="AP35" s="316"/>
      <c r="AQ35" s="170"/>
      <c r="AR35" s="316"/>
      <c r="AS35" s="170"/>
      <c r="AT35" s="316"/>
      <c r="AU35" s="170"/>
      <c r="AV35" s="316"/>
      <c r="AW35" s="170"/>
      <c r="AX35" s="316"/>
      <c r="AY35" s="170"/>
      <c r="AZ35" s="316"/>
      <c r="BA35" s="170"/>
      <c r="BB35" s="316"/>
      <c r="BC35" s="170"/>
      <c r="BD35" s="316"/>
      <c r="BE35" s="170"/>
      <c r="BF35" s="316"/>
      <c r="BG35" s="170"/>
      <c r="BH35" s="316"/>
      <c r="BI35" s="170"/>
      <c r="BJ35" s="316"/>
      <c r="BK35" s="170"/>
      <c r="BL35" s="316"/>
      <c r="BM35" s="170"/>
      <c r="BN35" s="316"/>
      <c r="BO35" s="170"/>
      <c r="BP35" s="316"/>
      <c r="BQ35" s="170"/>
      <c r="BR35" s="316"/>
      <c r="BS35" s="170"/>
      <c r="BT35" s="316"/>
      <c r="BU35" s="170"/>
      <c r="BV35" s="316"/>
      <c r="BW35" s="170"/>
      <c r="BX35" s="316"/>
      <c r="BY35" s="170"/>
      <c r="BZ35" s="316"/>
      <c r="CA35" s="170"/>
      <c r="CB35" s="316"/>
      <c r="CC35" s="170"/>
      <c r="CD35" s="316"/>
      <c r="CE35" s="170"/>
      <c r="CF35" s="316"/>
      <c r="CG35" s="170"/>
      <c r="CH35" s="316"/>
      <c r="CI35" s="170"/>
      <c r="CJ35" s="316"/>
      <c r="CK35" s="170"/>
      <c r="CL35" s="316"/>
      <c r="CM35" s="170"/>
      <c r="CN35" s="316"/>
      <c r="CO35" s="170"/>
      <c r="CP35" s="316"/>
      <c r="CQ35" s="170"/>
      <c r="CR35" s="316"/>
      <c r="CS35" s="170"/>
      <c r="CT35" s="316"/>
      <c r="CU35" s="170"/>
      <c r="CV35" s="316"/>
      <c r="CW35" s="170"/>
      <c r="CX35" s="316"/>
      <c r="CY35" s="170"/>
      <c r="CZ35" s="316"/>
      <c r="DA35" s="170"/>
      <c r="DB35" s="316"/>
      <c r="DC35" s="170"/>
      <c r="DD35" s="316"/>
      <c r="DE35" s="170"/>
      <c r="DF35" s="316"/>
      <c r="DG35" s="170"/>
      <c r="DH35" s="316"/>
      <c r="DI35" s="170"/>
      <c r="DJ35" s="316"/>
      <c r="DK35" s="170"/>
      <c r="DL35" s="316"/>
      <c r="DM35" s="170"/>
      <c r="DN35" s="316"/>
      <c r="DO35" s="170"/>
      <c r="DP35" s="316"/>
      <c r="DQ35" s="170"/>
      <c r="DR35" s="316"/>
      <c r="DS35" s="170"/>
      <c r="DT35" s="316"/>
      <c r="DU35" s="170"/>
      <c r="DV35" s="316"/>
      <c r="DW35" s="170"/>
      <c r="DX35" s="316"/>
      <c r="DY35" s="170"/>
      <c r="DZ35" s="316"/>
      <c r="EA35" s="170"/>
      <c r="EB35" s="316"/>
      <c r="EC35" s="170"/>
      <c r="ED35" s="145"/>
      <c r="EE35" s="18"/>
      <c r="EF35" s="145"/>
      <c r="EG35" s="18"/>
      <c r="EH35" s="145"/>
      <c r="EI35" s="18"/>
      <c r="EJ35" s="145"/>
      <c r="EK35" s="18"/>
      <c r="EL35" s="145"/>
      <c r="EM35" s="18"/>
      <c r="EN35" s="145"/>
      <c r="EO35" s="18"/>
      <c r="EP35" s="145"/>
      <c r="EQ35" s="18"/>
      <c r="ER35" s="145"/>
      <c r="ES35" s="18"/>
      <c r="ET35" s="145"/>
      <c r="EU35" s="18"/>
      <c r="EV35" s="145"/>
      <c r="EW35" s="18"/>
      <c r="EX35" s="145"/>
      <c r="EY35" s="18"/>
      <c r="EZ35" s="145"/>
      <c r="FA35" s="18"/>
      <c r="FB35" s="145"/>
      <c r="FC35" s="18"/>
      <c r="FD35" s="145"/>
      <c r="FE35" s="18"/>
      <c r="FF35" s="145"/>
      <c r="FG35" s="18"/>
      <c r="FH35" s="145"/>
      <c r="FI35" s="18"/>
      <c r="FJ35" s="145"/>
      <c r="FK35" s="18"/>
      <c r="FL35" s="145"/>
      <c r="FM35" s="18"/>
    </row>
    <row r="36" spans="1:169" x14ac:dyDescent="0.3">
      <c r="A36" s="17"/>
      <c r="B36" s="484"/>
      <c r="C36" s="485"/>
      <c r="D36" s="485"/>
      <c r="E36" s="485"/>
      <c r="F36" s="485"/>
      <c r="G36" s="175">
        <f t="shared" si="5"/>
        <v>0</v>
      </c>
      <c r="H36" s="170">
        <f t="shared" si="6"/>
        <v>0</v>
      </c>
      <c r="I36" s="165"/>
      <c r="J36" s="316"/>
      <c r="K36" s="170"/>
      <c r="L36" s="316"/>
      <c r="M36" s="170"/>
      <c r="N36" s="316"/>
      <c r="O36" s="170"/>
      <c r="P36" s="316"/>
      <c r="Q36" s="170"/>
      <c r="R36" s="316"/>
      <c r="S36" s="170"/>
      <c r="T36" s="316"/>
      <c r="U36" s="170"/>
      <c r="V36" s="316"/>
      <c r="W36" s="170"/>
      <c r="X36" s="316"/>
      <c r="Y36" s="170"/>
      <c r="Z36" s="316"/>
      <c r="AA36" s="170"/>
      <c r="AB36" s="316"/>
      <c r="AC36" s="170"/>
      <c r="AD36" s="316"/>
      <c r="AE36" s="170"/>
      <c r="AF36" s="316"/>
      <c r="AG36" s="170"/>
      <c r="AH36" s="316"/>
      <c r="AI36" s="170"/>
      <c r="AJ36" s="316"/>
      <c r="AK36" s="170"/>
      <c r="AL36" s="316"/>
      <c r="AM36" s="170"/>
      <c r="AN36" s="316"/>
      <c r="AO36" s="170"/>
      <c r="AP36" s="316"/>
      <c r="AQ36" s="170"/>
      <c r="AR36" s="316"/>
      <c r="AS36" s="170"/>
      <c r="AT36" s="316"/>
      <c r="AU36" s="170"/>
      <c r="AV36" s="316"/>
      <c r="AW36" s="170"/>
      <c r="AX36" s="316"/>
      <c r="AY36" s="170"/>
      <c r="AZ36" s="316"/>
      <c r="BA36" s="170"/>
      <c r="BB36" s="316"/>
      <c r="BC36" s="170"/>
      <c r="BD36" s="316"/>
      <c r="BE36" s="170"/>
      <c r="BF36" s="316"/>
      <c r="BG36" s="170"/>
      <c r="BH36" s="316"/>
      <c r="BI36" s="170"/>
      <c r="BJ36" s="316"/>
      <c r="BK36" s="170"/>
      <c r="BL36" s="316"/>
      <c r="BM36" s="170"/>
      <c r="BN36" s="316"/>
      <c r="BO36" s="170"/>
      <c r="BP36" s="316"/>
      <c r="BQ36" s="170"/>
      <c r="BR36" s="316"/>
      <c r="BS36" s="170"/>
      <c r="BT36" s="316"/>
      <c r="BU36" s="170"/>
      <c r="BV36" s="316"/>
      <c r="BW36" s="170"/>
      <c r="BX36" s="316"/>
      <c r="BY36" s="170"/>
      <c r="BZ36" s="316"/>
      <c r="CA36" s="170"/>
      <c r="CB36" s="316"/>
      <c r="CC36" s="170"/>
      <c r="CD36" s="316"/>
      <c r="CE36" s="170"/>
      <c r="CF36" s="316"/>
      <c r="CG36" s="170"/>
      <c r="CH36" s="316"/>
      <c r="CI36" s="170"/>
      <c r="CJ36" s="316"/>
      <c r="CK36" s="170"/>
      <c r="CL36" s="316"/>
      <c r="CM36" s="170"/>
      <c r="CN36" s="316"/>
      <c r="CO36" s="170"/>
      <c r="CP36" s="316"/>
      <c r="CQ36" s="170"/>
      <c r="CR36" s="316"/>
      <c r="CS36" s="170"/>
      <c r="CT36" s="316"/>
      <c r="CU36" s="170"/>
      <c r="CV36" s="316"/>
      <c r="CW36" s="170"/>
      <c r="CX36" s="316"/>
      <c r="CY36" s="170"/>
      <c r="CZ36" s="316"/>
      <c r="DA36" s="170"/>
      <c r="DB36" s="316"/>
      <c r="DC36" s="170"/>
      <c r="DD36" s="316"/>
      <c r="DE36" s="170"/>
      <c r="DF36" s="316"/>
      <c r="DG36" s="170"/>
      <c r="DH36" s="316"/>
      <c r="DI36" s="170"/>
      <c r="DJ36" s="316"/>
      <c r="DK36" s="170"/>
      <c r="DL36" s="316"/>
      <c r="DM36" s="170"/>
      <c r="DN36" s="316"/>
      <c r="DO36" s="170"/>
      <c r="DP36" s="316"/>
      <c r="DQ36" s="170"/>
      <c r="DR36" s="316"/>
      <c r="DS36" s="170"/>
      <c r="DT36" s="316"/>
      <c r="DU36" s="170"/>
      <c r="DV36" s="316"/>
      <c r="DW36" s="170"/>
      <c r="DX36" s="316"/>
      <c r="DY36" s="170"/>
      <c r="DZ36" s="316"/>
      <c r="EA36" s="170"/>
      <c r="EB36" s="316"/>
      <c r="EC36" s="170"/>
      <c r="ED36" s="145"/>
      <c r="EE36" s="18"/>
      <c r="EF36" s="145"/>
      <c r="EG36" s="18"/>
      <c r="EH36" s="145"/>
      <c r="EI36" s="18"/>
      <c r="EJ36" s="145"/>
      <c r="EK36" s="18"/>
      <c r="EL36" s="145"/>
      <c r="EM36" s="18"/>
      <c r="EN36" s="145"/>
      <c r="EO36" s="18"/>
      <c r="EP36" s="145"/>
      <c r="EQ36" s="18"/>
      <c r="ER36" s="145"/>
      <c r="ES36" s="18"/>
      <c r="ET36" s="145"/>
      <c r="EU36" s="18"/>
      <c r="EV36" s="145"/>
      <c r="EW36" s="18"/>
      <c r="EX36" s="145"/>
      <c r="EY36" s="18"/>
      <c r="EZ36" s="145"/>
      <c r="FA36" s="18"/>
      <c r="FB36" s="145"/>
      <c r="FC36" s="18"/>
      <c r="FD36" s="145"/>
      <c r="FE36" s="18"/>
      <c r="FF36" s="145"/>
      <c r="FG36" s="18"/>
      <c r="FH36" s="145"/>
      <c r="FI36" s="18"/>
      <c r="FJ36" s="145"/>
      <c r="FK36" s="18"/>
      <c r="FL36" s="145"/>
      <c r="FM36" s="18"/>
    </row>
    <row r="37" spans="1:169" x14ac:dyDescent="0.3">
      <c r="A37" s="17"/>
      <c r="B37" s="484"/>
      <c r="C37" s="485"/>
      <c r="D37" s="485"/>
      <c r="E37" s="485"/>
      <c r="F37" s="485"/>
      <c r="G37" s="175">
        <f t="shared" si="5"/>
        <v>0</v>
      </c>
      <c r="H37" s="170">
        <f t="shared" si="6"/>
        <v>0</v>
      </c>
      <c r="I37" s="165"/>
      <c r="J37" s="316"/>
      <c r="K37" s="170"/>
      <c r="L37" s="316"/>
      <c r="M37" s="170"/>
      <c r="N37" s="316"/>
      <c r="O37" s="170"/>
      <c r="P37" s="316"/>
      <c r="Q37" s="170"/>
      <c r="R37" s="316"/>
      <c r="S37" s="170"/>
      <c r="T37" s="316"/>
      <c r="U37" s="170"/>
      <c r="V37" s="316"/>
      <c r="W37" s="170"/>
      <c r="X37" s="316"/>
      <c r="Y37" s="170"/>
      <c r="Z37" s="316"/>
      <c r="AA37" s="170"/>
      <c r="AB37" s="316"/>
      <c r="AC37" s="170"/>
      <c r="AD37" s="316"/>
      <c r="AE37" s="170"/>
      <c r="AF37" s="316"/>
      <c r="AG37" s="170"/>
      <c r="AH37" s="316"/>
      <c r="AI37" s="170"/>
      <c r="AJ37" s="316"/>
      <c r="AK37" s="170"/>
      <c r="AL37" s="316"/>
      <c r="AM37" s="170"/>
      <c r="AN37" s="316"/>
      <c r="AO37" s="170"/>
      <c r="AP37" s="316"/>
      <c r="AQ37" s="170"/>
      <c r="AR37" s="316"/>
      <c r="AS37" s="170"/>
      <c r="AT37" s="316"/>
      <c r="AU37" s="170"/>
      <c r="AV37" s="316"/>
      <c r="AW37" s="170"/>
      <c r="AX37" s="316"/>
      <c r="AY37" s="170"/>
      <c r="AZ37" s="316"/>
      <c r="BA37" s="170"/>
      <c r="BB37" s="316"/>
      <c r="BC37" s="170"/>
      <c r="BD37" s="316"/>
      <c r="BE37" s="170"/>
      <c r="BF37" s="316"/>
      <c r="BG37" s="170"/>
      <c r="BH37" s="316"/>
      <c r="BI37" s="170"/>
      <c r="BJ37" s="316"/>
      <c r="BK37" s="170"/>
      <c r="BL37" s="316"/>
      <c r="BM37" s="170"/>
      <c r="BN37" s="316"/>
      <c r="BO37" s="170"/>
      <c r="BP37" s="316"/>
      <c r="BQ37" s="170"/>
      <c r="BR37" s="316"/>
      <c r="BS37" s="170"/>
      <c r="BT37" s="316"/>
      <c r="BU37" s="170"/>
      <c r="BV37" s="316"/>
      <c r="BW37" s="170"/>
      <c r="BX37" s="316"/>
      <c r="BY37" s="170"/>
      <c r="BZ37" s="316"/>
      <c r="CA37" s="170"/>
      <c r="CB37" s="316"/>
      <c r="CC37" s="170"/>
      <c r="CD37" s="316"/>
      <c r="CE37" s="170"/>
      <c r="CF37" s="316"/>
      <c r="CG37" s="170"/>
      <c r="CH37" s="316"/>
      <c r="CI37" s="170"/>
      <c r="CJ37" s="316"/>
      <c r="CK37" s="170"/>
      <c r="CL37" s="316"/>
      <c r="CM37" s="170"/>
      <c r="CN37" s="316"/>
      <c r="CO37" s="170"/>
      <c r="CP37" s="316"/>
      <c r="CQ37" s="170"/>
      <c r="CR37" s="316"/>
      <c r="CS37" s="170"/>
      <c r="CT37" s="316"/>
      <c r="CU37" s="170"/>
      <c r="CV37" s="316"/>
      <c r="CW37" s="170"/>
      <c r="CX37" s="316"/>
      <c r="CY37" s="170"/>
      <c r="CZ37" s="316"/>
      <c r="DA37" s="170"/>
      <c r="DB37" s="316"/>
      <c r="DC37" s="170"/>
      <c r="DD37" s="316"/>
      <c r="DE37" s="170"/>
      <c r="DF37" s="316"/>
      <c r="DG37" s="170"/>
      <c r="DH37" s="316"/>
      <c r="DI37" s="170"/>
      <c r="DJ37" s="316"/>
      <c r="DK37" s="170"/>
      <c r="DL37" s="316"/>
      <c r="DM37" s="170"/>
      <c r="DN37" s="316"/>
      <c r="DO37" s="170"/>
      <c r="DP37" s="316"/>
      <c r="DQ37" s="170"/>
      <c r="DR37" s="316"/>
      <c r="DS37" s="170"/>
      <c r="DT37" s="316"/>
      <c r="DU37" s="170"/>
      <c r="DV37" s="316"/>
      <c r="DW37" s="170"/>
      <c r="DX37" s="316"/>
      <c r="DY37" s="170"/>
      <c r="DZ37" s="316"/>
      <c r="EA37" s="170"/>
      <c r="EB37" s="316"/>
      <c r="EC37" s="170"/>
      <c r="ED37" s="145"/>
      <c r="EE37" s="18"/>
      <c r="EF37" s="145"/>
      <c r="EG37" s="18"/>
      <c r="EH37" s="145"/>
      <c r="EI37" s="18"/>
      <c r="EJ37" s="145"/>
      <c r="EK37" s="18"/>
      <c r="EL37" s="145"/>
      <c r="EM37" s="18"/>
      <c r="EN37" s="145"/>
      <c r="EO37" s="18"/>
      <c r="EP37" s="145"/>
      <c r="EQ37" s="18"/>
      <c r="ER37" s="145"/>
      <c r="ES37" s="18"/>
      <c r="ET37" s="145"/>
      <c r="EU37" s="18"/>
      <c r="EV37" s="145"/>
      <c r="EW37" s="18"/>
      <c r="EX37" s="145"/>
      <c r="EY37" s="18"/>
      <c r="EZ37" s="145"/>
      <c r="FA37" s="18"/>
      <c r="FB37" s="145"/>
      <c r="FC37" s="18"/>
      <c r="FD37" s="145"/>
      <c r="FE37" s="18"/>
      <c r="FF37" s="145"/>
      <c r="FG37" s="18"/>
      <c r="FH37" s="145"/>
      <c r="FI37" s="18"/>
      <c r="FJ37" s="145"/>
      <c r="FK37" s="18"/>
      <c r="FL37" s="145"/>
      <c r="FM37" s="18"/>
    </row>
    <row r="38" spans="1:169" x14ac:dyDescent="0.3">
      <c r="A38" s="17"/>
      <c r="B38" s="484"/>
      <c r="C38" s="485"/>
      <c r="D38" s="485"/>
      <c r="E38" s="485"/>
      <c r="F38" s="485"/>
      <c r="G38" s="175">
        <f t="shared" si="5"/>
        <v>0</v>
      </c>
      <c r="H38" s="170">
        <f t="shared" si="6"/>
        <v>0</v>
      </c>
      <c r="I38" s="165"/>
      <c r="J38" s="316"/>
      <c r="K38" s="170"/>
      <c r="L38" s="316"/>
      <c r="M38" s="170"/>
      <c r="N38" s="316"/>
      <c r="O38" s="170"/>
      <c r="P38" s="316"/>
      <c r="Q38" s="170"/>
      <c r="R38" s="316"/>
      <c r="S38" s="170"/>
      <c r="T38" s="316"/>
      <c r="U38" s="170"/>
      <c r="V38" s="316"/>
      <c r="W38" s="170"/>
      <c r="X38" s="316"/>
      <c r="Y38" s="170"/>
      <c r="Z38" s="316"/>
      <c r="AA38" s="170"/>
      <c r="AB38" s="316"/>
      <c r="AC38" s="170"/>
      <c r="AD38" s="316"/>
      <c r="AE38" s="170"/>
      <c r="AF38" s="316"/>
      <c r="AG38" s="170"/>
      <c r="AH38" s="316"/>
      <c r="AI38" s="170"/>
      <c r="AJ38" s="316"/>
      <c r="AK38" s="170"/>
      <c r="AL38" s="316"/>
      <c r="AM38" s="170"/>
      <c r="AN38" s="316"/>
      <c r="AO38" s="170"/>
      <c r="AP38" s="316"/>
      <c r="AQ38" s="170"/>
      <c r="AR38" s="316"/>
      <c r="AS38" s="170"/>
      <c r="AT38" s="316"/>
      <c r="AU38" s="170"/>
      <c r="AV38" s="316"/>
      <c r="AW38" s="170"/>
      <c r="AX38" s="316"/>
      <c r="AY38" s="170"/>
      <c r="AZ38" s="316"/>
      <c r="BA38" s="170"/>
      <c r="BB38" s="316"/>
      <c r="BC38" s="170"/>
      <c r="BD38" s="316"/>
      <c r="BE38" s="170"/>
      <c r="BF38" s="316"/>
      <c r="BG38" s="170"/>
      <c r="BH38" s="316"/>
      <c r="BI38" s="170"/>
      <c r="BJ38" s="316"/>
      <c r="BK38" s="170"/>
      <c r="BL38" s="316"/>
      <c r="BM38" s="170"/>
      <c r="BN38" s="316"/>
      <c r="BO38" s="170"/>
      <c r="BP38" s="316"/>
      <c r="BQ38" s="170"/>
      <c r="BR38" s="316"/>
      <c r="BS38" s="170"/>
      <c r="BT38" s="316"/>
      <c r="BU38" s="170"/>
      <c r="BV38" s="316"/>
      <c r="BW38" s="170"/>
      <c r="BX38" s="316"/>
      <c r="BY38" s="170"/>
      <c r="BZ38" s="316"/>
      <c r="CA38" s="170"/>
      <c r="CB38" s="316"/>
      <c r="CC38" s="170"/>
      <c r="CD38" s="316"/>
      <c r="CE38" s="170"/>
      <c r="CF38" s="316"/>
      <c r="CG38" s="170"/>
      <c r="CH38" s="316"/>
      <c r="CI38" s="170"/>
      <c r="CJ38" s="316"/>
      <c r="CK38" s="170"/>
      <c r="CL38" s="316"/>
      <c r="CM38" s="170"/>
      <c r="CN38" s="316"/>
      <c r="CO38" s="170"/>
      <c r="CP38" s="316"/>
      <c r="CQ38" s="170"/>
      <c r="CR38" s="316"/>
      <c r="CS38" s="170"/>
      <c r="CT38" s="316"/>
      <c r="CU38" s="170"/>
      <c r="CV38" s="316"/>
      <c r="CW38" s="170"/>
      <c r="CX38" s="316"/>
      <c r="CY38" s="170"/>
      <c r="CZ38" s="316"/>
      <c r="DA38" s="170"/>
      <c r="DB38" s="316"/>
      <c r="DC38" s="170"/>
      <c r="DD38" s="316"/>
      <c r="DE38" s="170"/>
      <c r="DF38" s="316"/>
      <c r="DG38" s="170"/>
      <c r="DH38" s="316"/>
      <c r="DI38" s="170"/>
      <c r="DJ38" s="316"/>
      <c r="DK38" s="170"/>
      <c r="DL38" s="316"/>
      <c r="DM38" s="170"/>
      <c r="DN38" s="316"/>
      <c r="DO38" s="170"/>
      <c r="DP38" s="316"/>
      <c r="DQ38" s="170"/>
      <c r="DR38" s="316"/>
      <c r="DS38" s="170"/>
      <c r="DT38" s="316"/>
      <c r="DU38" s="170"/>
      <c r="DV38" s="316"/>
      <c r="DW38" s="170"/>
      <c r="DX38" s="316"/>
      <c r="DY38" s="170"/>
      <c r="DZ38" s="316"/>
      <c r="EA38" s="170"/>
      <c r="EB38" s="316"/>
      <c r="EC38" s="170"/>
      <c r="ED38" s="145"/>
      <c r="EE38" s="18"/>
      <c r="EF38" s="145"/>
      <c r="EG38" s="18"/>
      <c r="EH38" s="145"/>
      <c r="EI38" s="18"/>
      <c r="EJ38" s="145"/>
      <c r="EK38" s="18"/>
      <c r="EL38" s="145"/>
      <c r="EM38" s="18"/>
      <c r="EN38" s="145"/>
      <c r="EO38" s="18"/>
      <c r="EP38" s="145"/>
      <c r="EQ38" s="18"/>
      <c r="ER38" s="145"/>
      <c r="ES38" s="18"/>
      <c r="ET38" s="145"/>
      <c r="EU38" s="18"/>
      <c r="EV38" s="145"/>
      <c r="EW38" s="18"/>
      <c r="EX38" s="145"/>
      <c r="EY38" s="18"/>
      <c r="EZ38" s="145"/>
      <c r="FA38" s="18"/>
      <c r="FB38" s="145"/>
      <c r="FC38" s="18"/>
      <c r="FD38" s="145"/>
      <c r="FE38" s="18"/>
      <c r="FF38" s="145"/>
      <c r="FG38" s="18"/>
      <c r="FH38" s="145"/>
      <c r="FI38" s="18"/>
      <c r="FJ38" s="145"/>
      <c r="FK38" s="18"/>
      <c r="FL38" s="145"/>
      <c r="FM38" s="18"/>
    </row>
    <row r="39" spans="1:169" x14ac:dyDescent="0.3">
      <c r="A39" s="17"/>
      <c r="B39" s="484"/>
      <c r="C39" s="485"/>
      <c r="D39" s="485"/>
      <c r="E39" s="485"/>
      <c r="F39" s="485"/>
      <c r="G39" s="175">
        <f t="shared" si="5"/>
        <v>0</v>
      </c>
      <c r="H39" s="170">
        <f t="shared" si="6"/>
        <v>0</v>
      </c>
      <c r="I39" s="165"/>
      <c r="J39" s="316"/>
      <c r="K39" s="170"/>
      <c r="L39" s="316"/>
      <c r="M39" s="170"/>
      <c r="N39" s="316"/>
      <c r="O39" s="170"/>
      <c r="P39" s="316"/>
      <c r="Q39" s="170"/>
      <c r="R39" s="316"/>
      <c r="S39" s="170"/>
      <c r="T39" s="316"/>
      <c r="U39" s="170"/>
      <c r="V39" s="316"/>
      <c r="W39" s="170"/>
      <c r="X39" s="316"/>
      <c r="Y39" s="170"/>
      <c r="Z39" s="316"/>
      <c r="AA39" s="170"/>
      <c r="AB39" s="316"/>
      <c r="AC39" s="170"/>
      <c r="AD39" s="316"/>
      <c r="AE39" s="170"/>
      <c r="AF39" s="316"/>
      <c r="AG39" s="170"/>
      <c r="AH39" s="316"/>
      <c r="AI39" s="170"/>
      <c r="AJ39" s="316"/>
      <c r="AK39" s="170"/>
      <c r="AL39" s="316"/>
      <c r="AM39" s="170"/>
      <c r="AN39" s="316"/>
      <c r="AO39" s="170"/>
      <c r="AP39" s="316"/>
      <c r="AQ39" s="170"/>
      <c r="AR39" s="316"/>
      <c r="AS39" s="170"/>
      <c r="AT39" s="316"/>
      <c r="AU39" s="170"/>
      <c r="AV39" s="316"/>
      <c r="AW39" s="170"/>
      <c r="AX39" s="316"/>
      <c r="AY39" s="170"/>
      <c r="AZ39" s="316"/>
      <c r="BA39" s="170"/>
      <c r="BB39" s="316"/>
      <c r="BC39" s="170"/>
      <c r="BD39" s="316"/>
      <c r="BE39" s="170"/>
      <c r="BF39" s="316"/>
      <c r="BG39" s="170"/>
      <c r="BH39" s="316"/>
      <c r="BI39" s="170"/>
      <c r="BJ39" s="316"/>
      <c r="BK39" s="170"/>
      <c r="BL39" s="316"/>
      <c r="BM39" s="170"/>
      <c r="BN39" s="316"/>
      <c r="BO39" s="170"/>
      <c r="BP39" s="316"/>
      <c r="BQ39" s="170"/>
      <c r="BR39" s="316"/>
      <c r="BS39" s="170"/>
      <c r="BT39" s="316"/>
      <c r="BU39" s="170"/>
      <c r="BV39" s="316"/>
      <c r="BW39" s="170"/>
      <c r="BX39" s="316"/>
      <c r="BY39" s="170"/>
      <c r="BZ39" s="316"/>
      <c r="CA39" s="170"/>
      <c r="CB39" s="316"/>
      <c r="CC39" s="170"/>
      <c r="CD39" s="316"/>
      <c r="CE39" s="170"/>
      <c r="CF39" s="316"/>
      <c r="CG39" s="170"/>
      <c r="CH39" s="316"/>
      <c r="CI39" s="170"/>
      <c r="CJ39" s="316"/>
      <c r="CK39" s="170"/>
      <c r="CL39" s="316"/>
      <c r="CM39" s="170"/>
      <c r="CN39" s="316"/>
      <c r="CO39" s="170"/>
      <c r="CP39" s="316"/>
      <c r="CQ39" s="170"/>
      <c r="CR39" s="316"/>
      <c r="CS39" s="170"/>
      <c r="CT39" s="316"/>
      <c r="CU39" s="170"/>
      <c r="CV39" s="316"/>
      <c r="CW39" s="170"/>
      <c r="CX39" s="316"/>
      <c r="CY39" s="170"/>
      <c r="CZ39" s="316"/>
      <c r="DA39" s="170"/>
      <c r="DB39" s="316"/>
      <c r="DC39" s="170"/>
      <c r="DD39" s="316"/>
      <c r="DE39" s="170"/>
      <c r="DF39" s="316"/>
      <c r="DG39" s="170"/>
      <c r="DH39" s="316"/>
      <c r="DI39" s="170"/>
      <c r="DJ39" s="316"/>
      <c r="DK39" s="170"/>
      <c r="DL39" s="316"/>
      <c r="DM39" s="170"/>
      <c r="DN39" s="316"/>
      <c r="DO39" s="170"/>
      <c r="DP39" s="316"/>
      <c r="DQ39" s="170"/>
      <c r="DR39" s="316"/>
      <c r="DS39" s="170"/>
      <c r="DT39" s="316"/>
      <c r="DU39" s="170"/>
      <c r="DV39" s="316"/>
      <c r="DW39" s="170"/>
      <c r="DX39" s="316"/>
      <c r="DY39" s="170"/>
      <c r="DZ39" s="316"/>
      <c r="EA39" s="170"/>
      <c r="EB39" s="316"/>
      <c r="EC39" s="170"/>
      <c r="ED39" s="145"/>
      <c r="EE39" s="18"/>
      <c r="EF39" s="145"/>
      <c r="EG39" s="18"/>
      <c r="EH39" s="145"/>
      <c r="EI39" s="18"/>
      <c r="EJ39" s="145"/>
      <c r="EK39" s="18"/>
      <c r="EL39" s="145"/>
      <c r="EM39" s="18"/>
      <c r="EN39" s="145"/>
      <c r="EO39" s="18"/>
      <c r="EP39" s="145"/>
      <c r="EQ39" s="18"/>
      <c r="ER39" s="145"/>
      <c r="ES39" s="18"/>
      <c r="ET39" s="145"/>
      <c r="EU39" s="18"/>
      <c r="EV39" s="145"/>
      <c r="EW39" s="18"/>
      <c r="EX39" s="145"/>
      <c r="EY39" s="18"/>
      <c r="EZ39" s="145"/>
      <c r="FA39" s="18"/>
      <c r="FB39" s="145"/>
      <c r="FC39" s="18"/>
      <c r="FD39" s="145"/>
      <c r="FE39" s="18"/>
      <c r="FF39" s="145"/>
      <c r="FG39" s="18"/>
      <c r="FH39" s="145"/>
      <c r="FI39" s="18"/>
      <c r="FJ39" s="145"/>
      <c r="FK39" s="18"/>
      <c r="FL39" s="145"/>
      <c r="FM39" s="18"/>
    </row>
    <row r="40" spans="1:169" x14ac:dyDescent="0.3">
      <c r="A40" s="17"/>
      <c r="B40" s="484"/>
      <c r="C40" s="485"/>
      <c r="D40" s="485"/>
      <c r="E40" s="485"/>
      <c r="F40" s="485"/>
      <c r="G40" s="175">
        <f t="shared" si="5"/>
        <v>0</v>
      </c>
      <c r="H40" s="170">
        <f t="shared" si="6"/>
        <v>0</v>
      </c>
      <c r="I40" s="165"/>
      <c r="J40" s="316"/>
      <c r="K40" s="170"/>
      <c r="L40" s="316"/>
      <c r="M40" s="170"/>
      <c r="N40" s="316"/>
      <c r="O40" s="170"/>
      <c r="P40" s="316"/>
      <c r="Q40" s="170"/>
      <c r="R40" s="316"/>
      <c r="S40" s="170"/>
      <c r="T40" s="316"/>
      <c r="U40" s="170"/>
      <c r="V40" s="316"/>
      <c r="W40" s="170"/>
      <c r="X40" s="316"/>
      <c r="Y40" s="170"/>
      <c r="Z40" s="316"/>
      <c r="AA40" s="170"/>
      <c r="AB40" s="316"/>
      <c r="AC40" s="170"/>
      <c r="AD40" s="316"/>
      <c r="AE40" s="170"/>
      <c r="AF40" s="316"/>
      <c r="AG40" s="170"/>
      <c r="AH40" s="316"/>
      <c r="AI40" s="170"/>
      <c r="AJ40" s="316"/>
      <c r="AK40" s="170"/>
      <c r="AL40" s="316"/>
      <c r="AM40" s="170"/>
      <c r="AN40" s="316"/>
      <c r="AO40" s="170"/>
      <c r="AP40" s="316"/>
      <c r="AQ40" s="170"/>
      <c r="AR40" s="316"/>
      <c r="AS40" s="170"/>
      <c r="AT40" s="316"/>
      <c r="AU40" s="170"/>
      <c r="AV40" s="316"/>
      <c r="AW40" s="170"/>
      <c r="AX40" s="316"/>
      <c r="AY40" s="170"/>
      <c r="AZ40" s="316"/>
      <c r="BA40" s="170"/>
      <c r="BB40" s="316"/>
      <c r="BC40" s="170"/>
      <c r="BD40" s="316"/>
      <c r="BE40" s="170"/>
      <c r="BF40" s="316"/>
      <c r="BG40" s="170"/>
      <c r="BH40" s="316"/>
      <c r="BI40" s="170"/>
      <c r="BJ40" s="316"/>
      <c r="BK40" s="170"/>
      <c r="BL40" s="316"/>
      <c r="BM40" s="170"/>
      <c r="BN40" s="316"/>
      <c r="BO40" s="170"/>
      <c r="BP40" s="316"/>
      <c r="BQ40" s="170"/>
      <c r="BR40" s="316"/>
      <c r="BS40" s="170"/>
      <c r="BT40" s="316"/>
      <c r="BU40" s="170"/>
      <c r="BV40" s="316"/>
      <c r="BW40" s="170"/>
      <c r="BX40" s="316"/>
      <c r="BY40" s="170"/>
      <c r="BZ40" s="316"/>
      <c r="CA40" s="170"/>
      <c r="CB40" s="316"/>
      <c r="CC40" s="170"/>
      <c r="CD40" s="316"/>
      <c r="CE40" s="170"/>
      <c r="CF40" s="316"/>
      <c r="CG40" s="170"/>
      <c r="CH40" s="316"/>
      <c r="CI40" s="170"/>
      <c r="CJ40" s="316"/>
      <c r="CK40" s="170"/>
      <c r="CL40" s="316"/>
      <c r="CM40" s="170"/>
      <c r="CN40" s="316"/>
      <c r="CO40" s="170"/>
      <c r="CP40" s="316"/>
      <c r="CQ40" s="170"/>
      <c r="CR40" s="316"/>
      <c r="CS40" s="170"/>
      <c r="CT40" s="316"/>
      <c r="CU40" s="170"/>
      <c r="CV40" s="316"/>
      <c r="CW40" s="170"/>
      <c r="CX40" s="316"/>
      <c r="CY40" s="170"/>
      <c r="CZ40" s="316"/>
      <c r="DA40" s="170"/>
      <c r="DB40" s="316"/>
      <c r="DC40" s="170"/>
      <c r="DD40" s="316"/>
      <c r="DE40" s="170"/>
      <c r="DF40" s="316"/>
      <c r="DG40" s="170"/>
      <c r="DH40" s="316"/>
      <c r="DI40" s="170"/>
      <c r="DJ40" s="316"/>
      <c r="DK40" s="170"/>
      <c r="DL40" s="316"/>
      <c r="DM40" s="170"/>
      <c r="DN40" s="316"/>
      <c r="DO40" s="170"/>
      <c r="DP40" s="316"/>
      <c r="DQ40" s="170"/>
      <c r="DR40" s="316"/>
      <c r="DS40" s="170"/>
      <c r="DT40" s="316"/>
      <c r="DU40" s="170"/>
      <c r="DV40" s="316"/>
      <c r="DW40" s="170"/>
      <c r="DX40" s="316"/>
      <c r="DY40" s="170"/>
      <c r="DZ40" s="316"/>
      <c r="EA40" s="170"/>
      <c r="EB40" s="316"/>
      <c r="EC40" s="170"/>
      <c r="ED40" s="145"/>
      <c r="EE40" s="18"/>
      <c r="EF40" s="145"/>
      <c r="EG40" s="18"/>
      <c r="EH40" s="145"/>
      <c r="EI40" s="18"/>
      <c r="EJ40" s="145"/>
      <c r="EK40" s="18"/>
      <c r="EL40" s="145"/>
      <c r="EM40" s="18"/>
      <c r="EN40" s="145"/>
      <c r="EO40" s="18"/>
      <c r="EP40" s="145"/>
      <c r="EQ40" s="18"/>
      <c r="ER40" s="145"/>
      <c r="ES40" s="18"/>
      <c r="ET40" s="145"/>
      <c r="EU40" s="18"/>
      <c r="EV40" s="145"/>
      <c r="EW40" s="18"/>
      <c r="EX40" s="145"/>
      <c r="EY40" s="18"/>
      <c r="EZ40" s="145"/>
      <c r="FA40" s="18"/>
      <c r="FB40" s="145"/>
      <c r="FC40" s="18"/>
      <c r="FD40" s="145"/>
      <c r="FE40" s="18"/>
      <c r="FF40" s="145"/>
      <c r="FG40" s="18"/>
      <c r="FH40" s="145"/>
      <c r="FI40" s="18"/>
      <c r="FJ40" s="145"/>
      <c r="FK40" s="18"/>
      <c r="FL40" s="145"/>
      <c r="FM40" s="18"/>
    </row>
    <row r="41" spans="1:169" x14ac:dyDescent="0.3">
      <c r="A41" s="17"/>
      <c r="B41" s="484"/>
      <c r="C41" s="485"/>
      <c r="D41" s="485"/>
      <c r="E41" s="485"/>
      <c r="F41" s="485"/>
      <c r="G41" s="175">
        <f t="shared" si="5"/>
        <v>0</v>
      </c>
      <c r="H41" s="170">
        <f t="shared" si="6"/>
        <v>0</v>
      </c>
      <c r="I41" s="165"/>
      <c r="J41" s="316"/>
      <c r="K41" s="170"/>
      <c r="L41" s="316"/>
      <c r="M41" s="170"/>
      <c r="N41" s="316"/>
      <c r="O41" s="170"/>
      <c r="P41" s="316"/>
      <c r="Q41" s="170"/>
      <c r="R41" s="316"/>
      <c r="S41" s="170"/>
      <c r="T41" s="316"/>
      <c r="U41" s="170"/>
      <c r="V41" s="316"/>
      <c r="W41" s="170"/>
      <c r="X41" s="316"/>
      <c r="Y41" s="170"/>
      <c r="Z41" s="316"/>
      <c r="AA41" s="170"/>
      <c r="AB41" s="316"/>
      <c r="AC41" s="170"/>
      <c r="AD41" s="316"/>
      <c r="AE41" s="170"/>
      <c r="AF41" s="316"/>
      <c r="AG41" s="170"/>
      <c r="AH41" s="316"/>
      <c r="AI41" s="170"/>
      <c r="AJ41" s="316"/>
      <c r="AK41" s="170"/>
      <c r="AL41" s="316"/>
      <c r="AM41" s="170"/>
      <c r="AN41" s="316"/>
      <c r="AO41" s="170"/>
      <c r="AP41" s="316"/>
      <c r="AQ41" s="170"/>
      <c r="AR41" s="316"/>
      <c r="AS41" s="170"/>
      <c r="AT41" s="316"/>
      <c r="AU41" s="170"/>
      <c r="AV41" s="316"/>
      <c r="AW41" s="170"/>
      <c r="AX41" s="316"/>
      <c r="AY41" s="170"/>
      <c r="AZ41" s="316"/>
      <c r="BA41" s="170"/>
      <c r="BB41" s="316"/>
      <c r="BC41" s="170"/>
      <c r="BD41" s="316"/>
      <c r="BE41" s="170"/>
      <c r="BF41" s="316"/>
      <c r="BG41" s="170"/>
      <c r="BH41" s="316"/>
      <c r="BI41" s="170"/>
      <c r="BJ41" s="316"/>
      <c r="BK41" s="170"/>
      <c r="BL41" s="316"/>
      <c r="BM41" s="170"/>
      <c r="BN41" s="316"/>
      <c r="BO41" s="170"/>
      <c r="BP41" s="316"/>
      <c r="BQ41" s="170"/>
      <c r="BR41" s="316"/>
      <c r="BS41" s="170"/>
      <c r="BT41" s="316"/>
      <c r="BU41" s="170"/>
      <c r="BV41" s="316"/>
      <c r="BW41" s="170"/>
      <c r="BX41" s="316"/>
      <c r="BY41" s="170"/>
      <c r="BZ41" s="316"/>
      <c r="CA41" s="170"/>
      <c r="CB41" s="316"/>
      <c r="CC41" s="170"/>
      <c r="CD41" s="316"/>
      <c r="CE41" s="170"/>
      <c r="CF41" s="316"/>
      <c r="CG41" s="170"/>
      <c r="CH41" s="316"/>
      <c r="CI41" s="170"/>
      <c r="CJ41" s="316"/>
      <c r="CK41" s="170"/>
      <c r="CL41" s="316"/>
      <c r="CM41" s="170"/>
      <c r="CN41" s="316"/>
      <c r="CO41" s="170"/>
      <c r="CP41" s="316"/>
      <c r="CQ41" s="170"/>
      <c r="CR41" s="316"/>
      <c r="CS41" s="170"/>
      <c r="CT41" s="316"/>
      <c r="CU41" s="170"/>
      <c r="CV41" s="316"/>
      <c r="CW41" s="170"/>
      <c r="CX41" s="316"/>
      <c r="CY41" s="170"/>
      <c r="CZ41" s="316"/>
      <c r="DA41" s="170"/>
      <c r="DB41" s="316"/>
      <c r="DC41" s="170"/>
      <c r="DD41" s="316"/>
      <c r="DE41" s="170"/>
      <c r="DF41" s="316"/>
      <c r="DG41" s="170"/>
      <c r="DH41" s="316"/>
      <c r="DI41" s="170"/>
      <c r="DJ41" s="316"/>
      <c r="DK41" s="170"/>
      <c r="DL41" s="316"/>
      <c r="DM41" s="170"/>
      <c r="DN41" s="316"/>
      <c r="DO41" s="170"/>
      <c r="DP41" s="316"/>
      <c r="DQ41" s="170"/>
      <c r="DR41" s="316"/>
      <c r="DS41" s="170"/>
      <c r="DT41" s="316"/>
      <c r="DU41" s="170"/>
      <c r="DV41" s="316"/>
      <c r="DW41" s="170"/>
      <c r="DX41" s="316"/>
      <c r="DY41" s="170"/>
      <c r="DZ41" s="316"/>
      <c r="EA41" s="170"/>
      <c r="EB41" s="316"/>
      <c r="EC41" s="170"/>
      <c r="ED41" s="145"/>
      <c r="EE41" s="18"/>
      <c r="EF41" s="145"/>
      <c r="EG41" s="18"/>
      <c r="EH41" s="145"/>
      <c r="EI41" s="18"/>
      <c r="EJ41" s="145"/>
      <c r="EK41" s="18"/>
      <c r="EL41" s="145"/>
      <c r="EM41" s="18"/>
      <c r="EN41" s="145"/>
      <c r="EO41" s="18"/>
      <c r="EP41" s="145"/>
      <c r="EQ41" s="18"/>
      <c r="ER41" s="145"/>
      <c r="ES41" s="18"/>
      <c r="ET41" s="145"/>
      <c r="EU41" s="18"/>
      <c r="EV41" s="145"/>
      <c r="EW41" s="18"/>
      <c r="EX41" s="145"/>
      <c r="EY41" s="18"/>
      <c r="EZ41" s="145"/>
      <c r="FA41" s="18"/>
      <c r="FB41" s="145"/>
      <c r="FC41" s="18"/>
      <c r="FD41" s="145"/>
      <c r="FE41" s="18"/>
      <c r="FF41" s="145"/>
      <c r="FG41" s="18"/>
      <c r="FH41" s="145"/>
      <c r="FI41" s="18"/>
      <c r="FJ41" s="145"/>
      <c r="FK41" s="18"/>
      <c r="FL41" s="145"/>
      <c r="FM41" s="18"/>
    </row>
    <row r="42" spans="1:169" x14ac:dyDescent="0.3">
      <c r="A42" s="17"/>
      <c r="B42" s="484"/>
      <c r="C42" s="485"/>
      <c r="D42" s="485"/>
      <c r="E42" s="485"/>
      <c r="F42" s="485"/>
      <c r="G42" s="175">
        <f t="shared" si="5"/>
        <v>0</v>
      </c>
      <c r="H42" s="170">
        <f t="shared" si="6"/>
        <v>0</v>
      </c>
      <c r="I42" s="165"/>
      <c r="J42" s="316"/>
      <c r="K42" s="170"/>
      <c r="L42" s="316"/>
      <c r="M42" s="170"/>
      <c r="N42" s="316"/>
      <c r="O42" s="170"/>
      <c r="P42" s="316"/>
      <c r="Q42" s="170"/>
      <c r="R42" s="316"/>
      <c r="S42" s="170"/>
      <c r="T42" s="316"/>
      <c r="U42" s="170"/>
      <c r="V42" s="316"/>
      <c r="W42" s="170"/>
      <c r="X42" s="316"/>
      <c r="Y42" s="170"/>
      <c r="Z42" s="316"/>
      <c r="AA42" s="170"/>
      <c r="AB42" s="316"/>
      <c r="AC42" s="170"/>
      <c r="AD42" s="316"/>
      <c r="AE42" s="170"/>
      <c r="AF42" s="316"/>
      <c r="AG42" s="170"/>
      <c r="AH42" s="316"/>
      <c r="AI42" s="170"/>
      <c r="AJ42" s="316"/>
      <c r="AK42" s="170"/>
      <c r="AL42" s="316"/>
      <c r="AM42" s="170"/>
      <c r="AN42" s="316"/>
      <c r="AO42" s="170"/>
      <c r="AP42" s="316"/>
      <c r="AQ42" s="170"/>
      <c r="AR42" s="316"/>
      <c r="AS42" s="170"/>
      <c r="AT42" s="316"/>
      <c r="AU42" s="170"/>
      <c r="AV42" s="316"/>
      <c r="AW42" s="170"/>
      <c r="AX42" s="316"/>
      <c r="AY42" s="170"/>
      <c r="AZ42" s="316"/>
      <c r="BA42" s="170"/>
      <c r="BB42" s="316"/>
      <c r="BC42" s="170"/>
      <c r="BD42" s="316"/>
      <c r="BE42" s="170"/>
      <c r="BF42" s="316"/>
      <c r="BG42" s="170"/>
      <c r="BH42" s="316"/>
      <c r="BI42" s="170"/>
      <c r="BJ42" s="316"/>
      <c r="BK42" s="170"/>
      <c r="BL42" s="316"/>
      <c r="BM42" s="170"/>
      <c r="BN42" s="316"/>
      <c r="BO42" s="170"/>
      <c r="BP42" s="316"/>
      <c r="BQ42" s="170"/>
      <c r="BR42" s="316"/>
      <c r="BS42" s="170"/>
      <c r="BT42" s="316"/>
      <c r="BU42" s="170"/>
      <c r="BV42" s="316"/>
      <c r="BW42" s="170"/>
      <c r="BX42" s="316"/>
      <c r="BY42" s="170"/>
      <c r="BZ42" s="316"/>
      <c r="CA42" s="170"/>
      <c r="CB42" s="316"/>
      <c r="CC42" s="170"/>
      <c r="CD42" s="316"/>
      <c r="CE42" s="170"/>
      <c r="CF42" s="316"/>
      <c r="CG42" s="170"/>
      <c r="CH42" s="316"/>
      <c r="CI42" s="170"/>
      <c r="CJ42" s="316"/>
      <c r="CK42" s="170"/>
      <c r="CL42" s="316"/>
      <c r="CM42" s="170"/>
      <c r="CN42" s="316"/>
      <c r="CO42" s="170"/>
      <c r="CP42" s="316"/>
      <c r="CQ42" s="170"/>
      <c r="CR42" s="316"/>
      <c r="CS42" s="170"/>
      <c r="CT42" s="316"/>
      <c r="CU42" s="170"/>
      <c r="CV42" s="316"/>
      <c r="CW42" s="170"/>
      <c r="CX42" s="316"/>
      <c r="CY42" s="170"/>
      <c r="CZ42" s="316"/>
      <c r="DA42" s="170"/>
      <c r="DB42" s="316"/>
      <c r="DC42" s="170"/>
      <c r="DD42" s="316"/>
      <c r="DE42" s="170"/>
      <c r="DF42" s="316"/>
      <c r="DG42" s="170"/>
      <c r="DH42" s="316"/>
      <c r="DI42" s="170"/>
      <c r="DJ42" s="316"/>
      <c r="DK42" s="170"/>
      <c r="DL42" s="316"/>
      <c r="DM42" s="170"/>
      <c r="DN42" s="316"/>
      <c r="DO42" s="170"/>
      <c r="DP42" s="316"/>
      <c r="DQ42" s="170"/>
      <c r="DR42" s="316"/>
      <c r="DS42" s="170"/>
      <c r="DT42" s="316"/>
      <c r="DU42" s="170"/>
      <c r="DV42" s="316"/>
      <c r="DW42" s="170"/>
      <c r="DX42" s="316"/>
      <c r="DY42" s="170"/>
      <c r="DZ42" s="316"/>
      <c r="EA42" s="170"/>
      <c r="EB42" s="316"/>
      <c r="EC42" s="170"/>
      <c r="ED42" s="145"/>
      <c r="EE42" s="18"/>
      <c r="EF42" s="145"/>
      <c r="EG42" s="18"/>
      <c r="EH42" s="145"/>
      <c r="EI42" s="18"/>
      <c r="EJ42" s="145"/>
      <c r="EK42" s="18"/>
      <c r="EL42" s="145"/>
      <c r="EM42" s="18"/>
      <c r="EN42" s="145"/>
      <c r="EO42" s="18"/>
      <c r="EP42" s="145"/>
      <c r="EQ42" s="18"/>
      <c r="ER42" s="145"/>
      <c r="ES42" s="18"/>
      <c r="ET42" s="145"/>
      <c r="EU42" s="18"/>
      <c r="EV42" s="145"/>
      <c r="EW42" s="18"/>
      <c r="EX42" s="145"/>
      <c r="EY42" s="18"/>
      <c r="EZ42" s="145"/>
      <c r="FA42" s="18"/>
      <c r="FB42" s="145"/>
      <c r="FC42" s="18"/>
      <c r="FD42" s="145"/>
      <c r="FE42" s="18"/>
      <c r="FF42" s="145"/>
      <c r="FG42" s="18"/>
      <c r="FH42" s="145"/>
      <c r="FI42" s="18"/>
      <c r="FJ42" s="145"/>
      <c r="FK42" s="18"/>
      <c r="FL42" s="145"/>
      <c r="FM42" s="18"/>
    </row>
    <row r="43" spans="1:169" ht="15.75" customHeight="1" thickBot="1" x14ac:dyDescent="0.35">
      <c r="A43" s="473" t="s">
        <v>154</v>
      </c>
      <c r="B43" s="474"/>
      <c r="C43" s="474"/>
      <c r="D43" s="474"/>
      <c r="E43" s="474"/>
      <c r="F43" s="474"/>
      <c r="G43" s="474"/>
      <c r="H43" s="143"/>
      <c r="I43" s="193"/>
      <c r="J43" s="317"/>
      <c r="K43" s="315"/>
      <c r="L43" s="317"/>
      <c r="M43" s="315"/>
      <c r="N43" s="317"/>
      <c r="O43" s="315"/>
      <c r="P43" s="317"/>
      <c r="Q43" s="315"/>
      <c r="R43" s="317"/>
      <c r="S43" s="315"/>
      <c r="T43" s="317"/>
      <c r="U43" s="315"/>
      <c r="V43" s="317"/>
      <c r="W43" s="315"/>
      <c r="X43" s="317"/>
      <c r="Y43" s="315"/>
      <c r="Z43" s="317"/>
      <c r="AA43" s="315"/>
      <c r="AB43" s="317"/>
      <c r="AC43" s="315"/>
      <c r="AD43" s="317"/>
      <c r="AE43" s="315"/>
      <c r="AF43" s="317"/>
      <c r="AG43" s="315"/>
      <c r="AH43" s="317"/>
      <c r="AI43" s="315"/>
      <c r="AJ43" s="317"/>
      <c r="AK43" s="315"/>
      <c r="AL43" s="317"/>
      <c r="AM43" s="315"/>
      <c r="AN43" s="317"/>
      <c r="AO43" s="315"/>
      <c r="AP43" s="317"/>
      <c r="AQ43" s="315"/>
      <c r="AR43" s="317"/>
      <c r="AS43" s="315"/>
      <c r="AT43" s="317"/>
      <c r="AU43" s="315"/>
      <c r="AV43" s="317"/>
      <c r="AW43" s="315"/>
      <c r="AX43" s="317"/>
      <c r="AY43" s="315"/>
      <c r="AZ43" s="317"/>
      <c r="BA43" s="315"/>
      <c r="BB43" s="317"/>
      <c r="BC43" s="315"/>
      <c r="BD43" s="317"/>
      <c r="BE43" s="315"/>
      <c r="BF43" s="317"/>
      <c r="BG43" s="315"/>
      <c r="BH43" s="317"/>
      <c r="BI43" s="315"/>
      <c r="BJ43" s="317"/>
      <c r="BK43" s="315"/>
      <c r="BL43" s="317"/>
      <c r="BM43" s="315"/>
      <c r="BN43" s="317"/>
      <c r="BO43" s="315"/>
      <c r="BP43" s="317"/>
      <c r="BQ43" s="315"/>
      <c r="BR43" s="317"/>
      <c r="BS43" s="315"/>
      <c r="BT43" s="317"/>
      <c r="BU43" s="315"/>
      <c r="BV43" s="317"/>
      <c r="BW43" s="315"/>
      <c r="BX43" s="317"/>
      <c r="BY43" s="315"/>
      <c r="BZ43" s="317"/>
      <c r="CA43" s="315"/>
      <c r="CB43" s="317"/>
      <c r="CC43" s="315"/>
      <c r="CD43" s="317"/>
      <c r="CE43" s="315"/>
      <c r="CF43" s="317"/>
      <c r="CG43" s="315"/>
      <c r="CH43" s="317"/>
      <c r="CI43" s="315"/>
      <c r="CJ43" s="317"/>
      <c r="CK43" s="315"/>
      <c r="CL43" s="317"/>
      <c r="CM43" s="315"/>
      <c r="CN43" s="317"/>
      <c r="CO43" s="315"/>
      <c r="CP43" s="317"/>
      <c r="CQ43" s="315"/>
      <c r="CR43" s="317"/>
      <c r="CS43" s="315"/>
      <c r="CT43" s="317"/>
      <c r="CU43" s="315"/>
      <c r="CV43" s="317"/>
      <c r="CW43" s="315"/>
      <c r="CX43" s="317"/>
      <c r="CY43" s="315"/>
      <c r="CZ43" s="317"/>
      <c r="DA43" s="315"/>
      <c r="DB43" s="317"/>
      <c r="DC43" s="315"/>
      <c r="DD43" s="317"/>
      <c r="DE43" s="315"/>
      <c r="DF43" s="317"/>
      <c r="DG43" s="315"/>
      <c r="DH43" s="317"/>
      <c r="DI43" s="315"/>
      <c r="DJ43" s="317"/>
      <c r="DK43" s="315"/>
      <c r="DL43" s="317"/>
      <c r="DM43" s="315"/>
      <c r="DN43" s="317"/>
      <c r="DO43" s="315"/>
      <c r="DP43" s="317"/>
      <c r="DQ43" s="315"/>
      <c r="DR43" s="317"/>
      <c r="DS43" s="315"/>
      <c r="DT43" s="317"/>
      <c r="DU43" s="315"/>
      <c r="DV43" s="317"/>
      <c r="DW43" s="315"/>
      <c r="DX43" s="317"/>
      <c r="DY43" s="315"/>
      <c r="DZ43" s="317"/>
      <c r="EA43" s="315"/>
      <c r="EB43" s="317"/>
      <c r="EC43" s="315"/>
      <c r="ED43" s="39"/>
      <c r="EE43" s="12"/>
      <c r="EF43" s="39"/>
      <c r="EG43" s="12"/>
      <c r="EH43" s="39"/>
      <c r="EI43" s="12"/>
      <c r="EJ43" s="39"/>
      <c r="EK43" s="12"/>
      <c r="EL43" s="39"/>
      <c r="EM43" s="12"/>
      <c r="EN43" s="39"/>
      <c r="EO43" s="12"/>
      <c r="EP43" s="39"/>
      <c r="EQ43" s="12"/>
      <c r="ER43" s="39"/>
      <c r="ES43" s="12"/>
      <c r="ET43" s="39"/>
      <c r="EU43" s="12"/>
      <c r="EV43" s="39"/>
      <c r="EW43" s="12"/>
      <c r="EX43" s="39"/>
      <c r="EY43" s="12"/>
      <c r="EZ43" s="39"/>
      <c r="FA43" s="12"/>
      <c r="FB43" s="39"/>
      <c r="FC43" s="12"/>
      <c r="FD43" s="39"/>
      <c r="FE43" s="12"/>
      <c r="FF43" s="39"/>
      <c r="FG43" s="12"/>
      <c r="FH43" s="39"/>
      <c r="FI43" s="12"/>
      <c r="FJ43" s="39"/>
      <c r="FK43" s="12"/>
      <c r="FL43" s="39"/>
      <c r="FM43" s="12"/>
    </row>
    <row r="44" spans="1:169" x14ac:dyDescent="0.3">
      <c r="A44" s="82" t="s">
        <v>416</v>
      </c>
      <c r="B44" s="82"/>
      <c r="C44" s="82"/>
      <c r="D44" s="82"/>
      <c r="E44" s="82"/>
      <c r="F44" s="82"/>
      <c r="G44" s="82"/>
      <c r="H44" s="83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</row>
    <row r="45" spans="1:169" hidden="1" x14ac:dyDescent="0.3">
      <c r="A45" s="82"/>
      <c r="B45" s="82"/>
      <c r="C45" s="82"/>
      <c r="D45" s="82"/>
      <c r="E45" s="82"/>
      <c r="F45" s="82"/>
      <c r="G45" s="82"/>
      <c r="H45" s="83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</row>
    <row r="46" spans="1:169" hidden="1" x14ac:dyDescent="0.3">
      <c r="A46" s="82"/>
      <c r="B46" s="82"/>
      <c r="C46" s="82"/>
      <c r="D46" s="82"/>
      <c r="E46" s="82"/>
      <c r="F46" s="82"/>
      <c r="G46" s="82"/>
      <c r="H46" s="83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</row>
    <row r="47" spans="1:169" hidden="1" x14ac:dyDescent="0.3">
      <c r="A47" s="82"/>
      <c r="B47" s="82"/>
      <c r="C47" s="82"/>
      <c r="D47" s="82"/>
      <c r="E47" s="82"/>
      <c r="F47" s="82"/>
      <c r="G47" s="82"/>
      <c r="H47" s="83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</row>
  </sheetData>
  <mergeCells count="754">
    <mergeCell ref="A14:A23"/>
    <mergeCell ref="R22:R23"/>
    <mergeCell ref="S22:S23"/>
    <mergeCell ref="A8:B8"/>
    <mergeCell ref="C8:F8"/>
    <mergeCell ref="A9:B9"/>
    <mergeCell ref="A10:B10"/>
    <mergeCell ref="P18:Q18"/>
    <mergeCell ref="P19:Q19"/>
    <mergeCell ref="P20:Q20"/>
    <mergeCell ref="R14:S14"/>
    <mergeCell ref="R15:S15"/>
    <mergeCell ref="R16:S16"/>
    <mergeCell ref="R17:S17"/>
    <mergeCell ref="R18:S18"/>
    <mergeCell ref="R19:S19"/>
    <mergeCell ref="R20:S20"/>
    <mergeCell ref="P14:Q14"/>
    <mergeCell ref="P15:Q15"/>
    <mergeCell ref="P16:Q16"/>
    <mergeCell ref="P17:Q17"/>
    <mergeCell ref="A43:G43"/>
    <mergeCell ref="N22:N23"/>
    <mergeCell ref="O22:O23"/>
    <mergeCell ref="K22:K23"/>
    <mergeCell ref="J22:J23"/>
    <mergeCell ref="L22:L23"/>
    <mergeCell ref="M22:M23"/>
    <mergeCell ref="J17:K17"/>
    <mergeCell ref="J18:K18"/>
    <mergeCell ref="J19:K19"/>
    <mergeCell ref="J20:K20"/>
    <mergeCell ref="L19:M19"/>
    <mergeCell ref="L20:M20"/>
    <mergeCell ref="N19:O19"/>
    <mergeCell ref="N20:O20"/>
    <mergeCell ref="B39:F39"/>
    <mergeCell ref="B40:F40"/>
    <mergeCell ref="B41:F41"/>
    <mergeCell ref="B42:F42"/>
    <mergeCell ref="B22:F23"/>
    <mergeCell ref="G22:H22"/>
    <mergeCell ref="B24:F24"/>
    <mergeCell ref="B25:F25"/>
    <mergeCell ref="B26:F26"/>
    <mergeCell ref="C4:D4"/>
    <mergeCell ref="C5:H5"/>
    <mergeCell ref="C6:H6"/>
    <mergeCell ref="J14:K14"/>
    <mergeCell ref="J16:K16"/>
    <mergeCell ref="J15:K15"/>
    <mergeCell ref="J5:N5"/>
    <mergeCell ref="J6:N6"/>
    <mergeCell ref="L18:M18"/>
    <mergeCell ref="N14:O14"/>
    <mergeCell ref="N15:O15"/>
    <mergeCell ref="N16:O16"/>
    <mergeCell ref="N17:O17"/>
    <mergeCell ref="N18:O18"/>
    <mergeCell ref="L14:M14"/>
    <mergeCell ref="L15:M15"/>
    <mergeCell ref="L16:M16"/>
    <mergeCell ref="L17:M17"/>
    <mergeCell ref="E4:F4"/>
    <mergeCell ref="G4:H4"/>
    <mergeCell ref="B36:F36"/>
    <mergeCell ref="B37:F37"/>
    <mergeCell ref="B38:F38"/>
    <mergeCell ref="T22:T23"/>
    <mergeCell ref="U22:U23"/>
    <mergeCell ref="V22:V23"/>
    <mergeCell ref="W22:W23"/>
    <mergeCell ref="T17:U17"/>
    <mergeCell ref="V17:W17"/>
    <mergeCell ref="T18:U18"/>
    <mergeCell ref="V18:W18"/>
    <mergeCell ref="T19:U19"/>
    <mergeCell ref="V19:W19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P22:P23"/>
    <mergeCell ref="Q22:Q23"/>
    <mergeCell ref="X14:Y14"/>
    <mergeCell ref="Z14:AA14"/>
    <mergeCell ref="AB14:AC14"/>
    <mergeCell ref="AD14:AE14"/>
    <mergeCell ref="X15:Y15"/>
    <mergeCell ref="Z15:AA15"/>
    <mergeCell ref="AB15:AC15"/>
    <mergeCell ref="AD15:AE15"/>
    <mergeCell ref="T20:U20"/>
    <mergeCell ref="V20:W20"/>
    <mergeCell ref="T14:U14"/>
    <mergeCell ref="V14:W14"/>
    <mergeCell ref="T15:U15"/>
    <mergeCell ref="V15:W15"/>
    <mergeCell ref="T16:U16"/>
    <mergeCell ref="V16:W16"/>
    <mergeCell ref="X18:Y18"/>
    <mergeCell ref="Z18:AA18"/>
    <mergeCell ref="AB18:AC18"/>
    <mergeCell ref="AD18:AE18"/>
    <mergeCell ref="X19:Y19"/>
    <mergeCell ref="Z19:AA19"/>
    <mergeCell ref="AB19:AC19"/>
    <mergeCell ref="AD19:AE19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P14:AQ14"/>
    <mergeCell ref="AP16:AQ16"/>
    <mergeCell ref="AP18:AQ18"/>
    <mergeCell ref="AP20:AQ20"/>
    <mergeCell ref="X16:Y16"/>
    <mergeCell ref="Z16:AA16"/>
    <mergeCell ref="AB16:AC16"/>
    <mergeCell ref="AD16:AE16"/>
    <mergeCell ref="X17:Y17"/>
    <mergeCell ref="Z17:AA17"/>
    <mergeCell ref="AB17:AC17"/>
    <mergeCell ref="AD17:AE17"/>
    <mergeCell ref="X20:Y20"/>
    <mergeCell ref="Z20:AA20"/>
    <mergeCell ref="AB20:AC20"/>
    <mergeCell ref="AD20:AE20"/>
    <mergeCell ref="AR14:AS14"/>
    <mergeCell ref="AT14:AU14"/>
    <mergeCell ref="AF15:AG15"/>
    <mergeCell ref="AH15:AI15"/>
    <mergeCell ref="AJ15:AK15"/>
    <mergeCell ref="AL15:AM15"/>
    <mergeCell ref="AN15:AO15"/>
    <mergeCell ref="AP15:AQ15"/>
    <mergeCell ref="AR15:AS15"/>
    <mergeCell ref="AT15:AU15"/>
    <mergeCell ref="AF14:AG14"/>
    <mergeCell ref="AH14:AI14"/>
    <mergeCell ref="AJ14:AK14"/>
    <mergeCell ref="AL14:AM14"/>
    <mergeCell ref="AN14:AO14"/>
    <mergeCell ref="AR16:AS16"/>
    <mergeCell ref="AT16:AU16"/>
    <mergeCell ref="AF17:AG17"/>
    <mergeCell ref="AH17:AI17"/>
    <mergeCell ref="AJ17:AK17"/>
    <mergeCell ref="AL17:AM17"/>
    <mergeCell ref="AN17:AO17"/>
    <mergeCell ref="AP17:AQ17"/>
    <mergeCell ref="AR17:AS17"/>
    <mergeCell ref="AT17:AU17"/>
    <mergeCell ref="AF16:AG16"/>
    <mergeCell ref="AH16:AI16"/>
    <mergeCell ref="AJ16:AK16"/>
    <mergeCell ref="AL16:AM16"/>
    <mergeCell ref="AN16:AO16"/>
    <mergeCell ref="AR18:AS18"/>
    <mergeCell ref="AT18:AU18"/>
    <mergeCell ref="AF19:AG19"/>
    <mergeCell ref="AH19:AI19"/>
    <mergeCell ref="AJ19:AK19"/>
    <mergeCell ref="AL19:AM19"/>
    <mergeCell ref="AN19:AO19"/>
    <mergeCell ref="AP19:AQ19"/>
    <mergeCell ref="AR19:AS19"/>
    <mergeCell ref="AT19:AU19"/>
    <mergeCell ref="AF18:AG18"/>
    <mergeCell ref="AH18:AI18"/>
    <mergeCell ref="AJ18:AK18"/>
    <mergeCell ref="AL18:AM18"/>
    <mergeCell ref="AN18:AO18"/>
    <mergeCell ref="AR20:AS20"/>
    <mergeCell ref="AT20:AU20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F20:AG20"/>
    <mergeCell ref="AH20:AI20"/>
    <mergeCell ref="AJ20:AK20"/>
    <mergeCell ref="AL20:AM20"/>
    <mergeCell ref="AN20:AO20"/>
    <mergeCell ref="AS22:AS23"/>
    <mergeCell ref="AT22:AT23"/>
    <mergeCell ref="AU22:AU23"/>
    <mergeCell ref="AV14:AW14"/>
    <mergeCell ref="AX14:AY14"/>
    <mergeCell ref="AV16:AW16"/>
    <mergeCell ref="AX16:AY16"/>
    <mergeCell ref="AV18:AW18"/>
    <mergeCell ref="AX18:AY18"/>
    <mergeCell ref="AV20:AW20"/>
    <mergeCell ref="AX20:AY20"/>
    <mergeCell ref="AV15:AW15"/>
    <mergeCell ref="AX15:AY15"/>
    <mergeCell ref="AV17:AW17"/>
    <mergeCell ref="AX17:AY17"/>
    <mergeCell ref="AV19:AW19"/>
    <mergeCell ref="AX19:AY19"/>
    <mergeCell ref="AZ15:BA15"/>
    <mergeCell ref="BB15:BC15"/>
    <mergeCell ref="BD15:BE15"/>
    <mergeCell ref="BF15:BG15"/>
    <mergeCell ref="BH15:BI15"/>
    <mergeCell ref="BJ15:BK15"/>
    <mergeCell ref="AZ14:BA14"/>
    <mergeCell ref="BB14:BC14"/>
    <mergeCell ref="BD14:BE14"/>
    <mergeCell ref="BF14:BG14"/>
    <mergeCell ref="BH14:BI14"/>
    <mergeCell ref="AZ17:BA17"/>
    <mergeCell ref="BB17:BC17"/>
    <mergeCell ref="BD17:BE17"/>
    <mergeCell ref="BF17:BG17"/>
    <mergeCell ref="BH17:BI17"/>
    <mergeCell ref="BJ17:BK17"/>
    <mergeCell ref="AZ16:BA16"/>
    <mergeCell ref="BB16:BC16"/>
    <mergeCell ref="BD16:BE16"/>
    <mergeCell ref="BF16:BG16"/>
    <mergeCell ref="BH16:BI16"/>
    <mergeCell ref="AZ19:BA19"/>
    <mergeCell ref="BB19:BC19"/>
    <mergeCell ref="BD19:BE19"/>
    <mergeCell ref="BF19:BG19"/>
    <mergeCell ref="BH19:BI19"/>
    <mergeCell ref="BJ19:BK19"/>
    <mergeCell ref="AZ18:BA18"/>
    <mergeCell ref="BB18:BC18"/>
    <mergeCell ref="BD18:BE18"/>
    <mergeCell ref="BF18:BG18"/>
    <mergeCell ref="BH18:BI18"/>
    <mergeCell ref="BE22:BE23"/>
    <mergeCell ref="BF22:BF23"/>
    <mergeCell ref="BG22:BG23"/>
    <mergeCell ref="BH22:BH23"/>
    <mergeCell ref="BI22:BI23"/>
    <mergeCell ref="BJ22:BJ23"/>
    <mergeCell ref="AZ20:BA20"/>
    <mergeCell ref="BB20:BC20"/>
    <mergeCell ref="BD20:BE20"/>
    <mergeCell ref="BF20:BG20"/>
    <mergeCell ref="BH20:BI20"/>
    <mergeCell ref="AV22:AV23"/>
    <mergeCell ref="AW22:AW23"/>
    <mergeCell ref="AX22:AX23"/>
    <mergeCell ref="AY22:AY23"/>
    <mergeCell ref="AZ22:AZ23"/>
    <mergeCell ref="BA22:BA23"/>
    <mergeCell ref="BB22:BB23"/>
    <mergeCell ref="BC22:BC23"/>
    <mergeCell ref="BD22:BD23"/>
    <mergeCell ref="BK22:BK23"/>
    <mergeCell ref="BL14:BM14"/>
    <mergeCell ref="BN14:BO14"/>
    <mergeCell ref="BP14:BQ14"/>
    <mergeCell ref="BR14:BS14"/>
    <mergeCell ref="BL15:BM15"/>
    <mergeCell ref="BN15:BO15"/>
    <mergeCell ref="BP15:BQ15"/>
    <mergeCell ref="BR15:BS15"/>
    <mergeCell ref="BL16:BM16"/>
    <mergeCell ref="BN16:BO16"/>
    <mergeCell ref="BP16:BQ16"/>
    <mergeCell ref="BR16:BS16"/>
    <mergeCell ref="BL17:BM17"/>
    <mergeCell ref="BN17:BO17"/>
    <mergeCell ref="BP17:BQ17"/>
    <mergeCell ref="BJ20:BK20"/>
    <mergeCell ref="BJ18:BK18"/>
    <mergeCell ref="BJ16:BK16"/>
    <mergeCell ref="BJ14:BK14"/>
    <mergeCell ref="BR18:BS18"/>
    <mergeCell ref="BL22:BL23"/>
    <mergeCell ref="BM22:BM23"/>
    <mergeCell ref="BN22:BN23"/>
    <mergeCell ref="CD14:CE14"/>
    <mergeCell ref="CF14:CG14"/>
    <mergeCell ref="CH14:CI14"/>
    <mergeCell ref="CJ14:CK14"/>
    <mergeCell ref="CL14:CM14"/>
    <mergeCell ref="BT14:BU14"/>
    <mergeCell ref="BV14:BW14"/>
    <mergeCell ref="BX14:BY14"/>
    <mergeCell ref="BZ14:CA14"/>
    <mergeCell ref="CB14:CC14"/>
    <mergeCell ref="CX14:CY14"/>
    <mergeCell ref="CZ14:DA14"/>
    <mergeCell ref="DB14:DC14"/>
    <mergeCell ref="DD14:DE14"/>
    <mergeCell ref="DF14:DG14"/>
    <mergeCell ref="CN14:CO14"/>
    <mergeCell ref="CP14:CQ14"/>
    <mergeCell ref="CR14:CS14"/>
    <mergeCell ref="CT14:CU14"/>
    <mergeCell ref="CV14:CW14"/>
    <mergeCell ref="CD15:CE15"/>
    <mergeCell ref="CF15:CG15"/>
    <mergeCell ref="CH15:CI15"/>
    <mergeCell ref="CJ15:CK15"/>
    <mergeCell ref="CL15:CM15"/>
    <mergeCell ref="BT15:BU15"/>
    <mergeCell ref="BV15:BW15"/>
    <mergeCell ref="BX15:BY15"/>
    <mergeCell ref="BZ15:CA15"/>
    <mergeCell ref="CB15:CC15"/>
    <mergeCell ref="CX15:CY15"/>
    <mergeCell ref="CZ15:DA15"/>
    <mergeCell ref="DB15:DC15"/>
    <mergeCell ref="DD15:DE15"/>
    <mergeCell ref="DF15:DG15"/>
    <mergeCell ref="CN15:CO15"/>
    <mergeCell ref="CP15:CQ15"/>
    <mergeCell ref="CR15:CS15"/>
    <mergeCell ref="CT15:CU15"/>
    <mergeCell ref="CV15:CW15"/>
    <mergeCell ref="CD16:CE16"/>
    <mergeCell ref="CF16:CG16"/>
    <mergeCell ref="CH16:CI16"/>
    <mergeCell ref="CJ16:CK16"/>
    <mergeCell ref="CL16:CM16"/>
    <mergeCell ref="BT16:BU16"/>
    <mergeCell ref="BV16:BW16"/>
    <mergeCell ref="BX16:BY16"/>
    <mergeCell ref="BZ16:CA16"/>
    <mergeCell ref="CB16:CC16"/>
    <mergeCell ref="CX16:CY16"/>
    <mergeCell ref="CZ16:DA16"/>
    <mergeCell ref="DB16:DC16"/>
    <mergeCell ref="DD16:DE16"/>
    <mergeCell ref="DF16:DG16"/>
    <mergeCell ref="CN16:CO16"/>
    <mergeCell ref="CP16:CQ16"/>
    <mergeCell ref="CR16:CS16"/>
    <mergeCell ref="CT16:CU16"/>
    <mergeCell ref="CV16:CW16"/>
    <mergeCell ref="CV17:CW17"/>
    <mergeCell ref="CX17:CY17"/>
    <mergeCell ref="CZ17:DA17"/>
    <mergeCell ref="DB17:DC17"/>
    <mergeCell ref="DD17:DE17"/>
    <mergeCell ref="CL17:CM17"/>
    <mergeCell ref="CN17:CO17"/>
    <mergeCell ref="CP17:CQ17"/>
    <mergeCell ref="CR17:CS17"/>
    <mergeCell ref="CT17:CU17"/>
    <mergeCell ref="CB17:CC17"/>
    <mergeCell ref="CD17:CE17"/>
    <mergeCell ref="CF17:CG17"/>
    <mergeCell ref="CH17:CI17"/>
    <mergeCell ref="CJ17:CK17"/>
    <mergeCell ref="BR17:BS17"/>
    <mergeCell ref="BT17:BU17"/>
    <mergeCell ref="BV17:BW17"/>
    <mergeCell ref="BX17:BY17"/>
    <mergeCell ref="BZ17:CA17"/>
    <mergeCell ref="CZ18:DA18"/>
    <mergeCell ref="CJ18:CK18"/>
    <mergeCell ref="CL18:CM18"/>
    <mergeCell ref="CN18:CO18"/>
    <mergeCell ref="DF18:DG18"/>
    <mergeCell ref="BL19:BM19"/>
    <mergeCell ref="BN19:BO19"/>
    <mergeCell ref="BP19:BQ19"/>
    <mergeCell ref="BR19:BS19"/>
    <mergeCell ref="BT19:BU19"/>
    <mergeCell ref="BV19:BW19"/>
    <mergeCell ref="BX19:BY19"/>
    <mergeCell ref="BZ19:CA19"/>
    <mergeCell ref="CB19:CC19"/>
    <mergeCell ref="CD19:CE19"/>
    <mergeCell ref="CF19:CG19"/>
    <mergeCell ref="CH19:CI19"/>
    <mergeCell ref="CP18:CQ18"/>
    <mergeCell ref="CR18:CS18"/>
    <mergeCell ref="CT18:CU18"/>
    <mergeCell ref="CV18:CW18"/>
    <mergeCell ref="DB18:DC18"/>
    <mergeCell ref="DD18:DE18"/>
    <mergeCell ref="BZ18:CA18"/>
    <mergeCell ref="CX18:CY18"/>
    <mergeCell ref="BL18:BM18"/>
    <mergeCell ref="BN18:BO18"/>
    <mergeCell ref="BP18:BQ18"/>
    <mergeCell ref="BT18:BU18"/>
    <mergeCell ref="BV18:BW18"/>
    <mergeCell ref="BX18:BY18"/>
    <mergeCell ref="CF20:CG20"/>
    <mergeCell ref="CH20:CI20"/>
    <mergeCell ref="CJ20:CK20"/>
    <mergeCell ref="CL20:CM20"/>
    <mergeCell ref="CT19:CU19"/>
    <mergeCell ref="CV19:CW19"/>
    <mergeCell ref="CX19:CY19"/>
    <mergeCell ref="BL20:BM20"/>
    <mergeCell ref="CD18:CE18"/>
    <mergeCell ref="CF18:CG18"/>
    <mergeCell ref="CH18:CI18"/>
    <mergeCell ref="CB18:CC18"/>
    <mergeCell ref="CZ19:DA19"/>
    <mergeCell ref="DB19:DC19"/>
    <mergeCell ref="CJ19:CK19"/>
    <mergeCell ref="CL19:CM19"/>
    <mergeCell ref="CN19:CO19"/>
    <mergeCell ref="CP19:CQ19"/>
    <mergeCell ref="CR19:CS19"/>
    <mergeCell ref="BO22:BO23"/>
    <mergeCell ref="BP22:BP23"/>
    <mergeCell ref="CX20:CY20"/>
    <mergeCell ref="CZ20:DA20"/>
    <mergeCell ref="DB20:DC20"/>
    <mergeCell ref="BQ22:BQ23"/>
    <mergeCell ref="BR22:BR23"/>
    <mergeCell ref="BS22:BS23"/>
    <mergeCell ref="BT22:BT23"/>
    <mergeCell ref="BU22:BU23"/>
    <mergeCell ref="BN20:BO20"/>
    <mergeCell ref="BP20:BQ20"/>
    <mergeCell ref="BR20:BS20"/>
    <mergeCell ref="BT20:BU20"/>
    <mergeCell ref="CD22:CD23"/>
    <mergeCell ref="CE22:CE23"/>
    <mergeCell ref="CP22:CP23"/>
    <mergeCell ref="DD20:DE20"/>
    <mergeCell ref="CN20:CO20"/>
    <mergeCell ref="CP20:CQ20"/>
    <mergeCell ref="CR20:CS20"/>
    <mergeCell ref="CT20:CU20"/>
    <mergeCell ref="CV20:CW20"/>
    <mergeCell ref="CD20:CE20"/>
    <mergeCell ref="BV22:BV23"/>
    <mergeCell ref="BW22:BW23"/>
    <mergeCell ref="BX22:BX23"/>
    <mergeCell ref="BY22:BY23"/>
    <mergeCell ref="BZ22:BZ23"/>
    <mergeCell ref="CF22:CF23"/>
    <mergeCell ref="CG22:CG23"/>
    <mergeCell ref="BV20:BW20"/>
    <mergeCell ref="BX20:BY20"/>
    <mergeCell ref="BZ20:CA20"/>
    <mergeCell ref="CB20:CC20"/>
    <mergeCell ref="CH22:CH23"/>
    <mergeCell ref="CI22:CI23"/>
    <mergeCell ref="CJ22:CJ23"/>
    <mergeCell ref="CA22:CA23"/>
    <mergeCell ref="CB22:CB23"/>
    <mergeCell ref="CC22:CC23"/>
    <mergeCell ref="CQ22:CQ23"/>
    <mergeCell ref="CR22:CR23"/>
    <mergeCell ref="CS22:CS23"/>
    <mergeCell ref="CT22:CT23"/>
    <mergeCell ref="CK22:CK23"/>
    <mergeCell ref="CL22:CL23"/>
    <mergeCell ref="CM22:CM23"/>
    <mergeCell ref="CN22:CN23"/>
    <mergeCell ref="CO22:CO23"/>
    <mergeCell ref="CZ22:CZ23"/>
    <mergeCell ref="DA22:DA23"/>
    <mergeCell ref="DB22:DB23"/>
    <mergeCell ref="DC22:DC23"/>
    <mergeCell ref="DD22:DD23"/>
    <mergeCell ref="CU22:CU23"/>
    <mergeCell ref="CV22:CV23"/>
    <mergeCell ref="CW22:CW23"/>
    <mergeCell ref="CX22:CX23"/>
    <mergeCell ref="CY22:CY23"/>
    <mergeCell ref="DL14:DM14"/>
    <mergeCell ref="DN14:DO14"/>
    <mergeCell ref="DP14:DQ14"/>
    <mergeCell ref="DR14:DS14"/>
    <mergeCell ref="DT14:DU14"/>
    <mergeCell ref="DE22:DE23"/>
    <mergeCell ref="DF22:DF23"/>
    <mergeCell ref="DG22:DG23"/>
    <mergeCell ref="DH14:DI14"/>
    <mergeCell ref="DJ14:DK14"/>
    <mergeCell ref="DH16:DI16"/>
    <mergeCell ref="DJ16:DK16"/>
    <mergeCell ref="DH18:DI18"/>
    <mergeCell ref="DJ18:DK18"/>
    <mergeCell ref="DH20:DI20"/>
    <mergeCell ref="DJ20:DK20"/>
    <mergeCell ref="DF20:DG20"/>
    <mergeCell ref="DD19:DE19"/>
    <mergeCell ref="DF19:DG19"/>
    <mergeCell ref="DF17:DG17"/>
    <mergeCell ref="DL16:DM16"/>
    <mergeCell ref="DN16:DO16"/>
    <mergeCell ref="DP16:DQ16"/>
    <mergeCell ref="DR16:DS16"/>
    <mergeCell ref="ET14:EU14"/>
    <mergeCell ref="EV14:EW14"/>
    <mergeCell ref="EX14:EY14"/>
    <mergeCell ref="EF14:EG14"/>
    <mergeCell ref="EH14:EI14"/>
    <mergeCell ref="EJ14:EK14"/>
    <mergeCell ref="EL14:EM14"/>
    <mergeCell ref="EN14:EO14"/>
    <mergeCell ref="DV14:DW14"/>
    <mergeCell ref="DX14:DY14"/>
    <mergeCell ref="DZ14:EA14"/>
    <mergeCell ref="EB14:EC14"/>
    <mergeCell ref="ED14:EE14"/>
    <mergeCell ref="FB15:FC15"/>
    <mergeCell ref="EJ15:EK15"/>
    <mergeCell ref="EL15:EM15"/>
    <mergeCell ref="EN15:EO15"/>
    <mergeCell ref="EP15:EQ15"/>
    <mergeCell ref="ER15:ES15"/>
    <mergeCell ref="EZ14:FA14"/>
    <mergeCell ref="FB14:FC14"/>
    <mergeCell ref="DH15:DI15"/>
    <mergeCell ref="DJ15:DK15"/>
    <mergeCell ref="DL15:DM15"/>
    <mergeCell ref="DN15:DO15"/>
    <mergeCell ref="DP15:DQ15"/>
    <mergeCell ref="DR15:DS15"/>
    <mergeCell ref="DT15:DU15"/>
    <mergeCell ref="DV15:DW15"/>
    <mergeCell ref="DX15:DY15"/>
    <mergeCell ref="DZ15:EA15"/>
    <mergeCell ref="EB15:EC15"/>
    <mergeCell ref="ED15:EE15"/>
    <mergeCell ref="EF15:EG15"/>
    <mergeCell ref="EH15:EI15"/>
    <mergeCell ref="EP14:EQ14"/>
    <mergeCell ref="ER14:ES14"/>
    <mergeCell ref="DT16:DU16"/>
    <mergeCell ref="ET15:EU15"/>
    <mergeCell ref="EV15:EW15"/>
    <mergeCell ref="EX15:EY15"/>
    <mergeCell ref="EZ15:FA15"/>
    <mergeCell ref="EX16:EY16"/>
    <mergeCell ref="EF16:EG16"/>
    <mergeCell ref="EH16:EI16"/>
    <mergeCell ref="EJ16:EK16"/>
    <mergeCell ref="EL16:EM16"/>
    <mergeCell ref="EN16:EO16"/>
    <mergeCell ref="DV16:DW16"/>
    <mergeCell ref="DX16:DY16"/>
    <mergeCell ref="DZ16:EA16"/>
    <mergeCell ref="EB16:EC16"/>
    <mergeCell ref="ED16:EE16"/>
    <mergeCell ref="EJ17:EK17"/>
    <mergeCell ref="EL17:EM17"/>
    <mergeCell ref="EN17:EO17"/>
    <mergeCell ref="EP17:EQ17"/>
    <mergeCell ref="ER17:ES17"/>
    <mergeCell ref="EZ16:FA16"/>
    <mergeCell ref="FB16:FC16"/>
    <mergeCell ref="DH17:DI17"/>
    <mergeCell ref="DJ17:DK17"/>
    <mergeCell ref="DL17:DM17"/>
    <mergeCell ref="DN17:DO17"/>
    <mergeCell ref="DP17:DQ17"/>
    <mergeCell ref="DR17:DS17"/>
    <mergeCell ref="DT17:DU17"/>
    <mergeCell ref="DV17:DW17"/>
    <mergeCell ref="DX17:DY17"/>
    <mergeCell ref="DZ17:EA17"/>
    <mergeCell ref="EB17:EC17"/>
    <mergeCell ref="ED17:EE17"/>
    <mergeCell ref="EF17:EG17"/>
    <mergeCell ref="EH17:EI17"/>
    <mergeCell ref="EP16:EQ16"/>
    <mergeCell ref="ER16:ES16"/>
    <mergeCell ref="ET16:EU16"/>
    <mergeCell ref="DV18:DW18"/>
    <mergeCell ref="DX18:DY18"/>
    <mergeCell ref="DZ18:EA18"/>
    <mergeCell ref="EB18:EC18"/>
    <mergeCell ref="ED18:EE18"/>
    <mergeCell ref="DL18:DM18"/>
    <mergeCell ref="DN18:DO18"/>
    <mergeCell ref="DP18:DQ18"/>
    <mergeCell ref="DR18:DS18"/>
    <mergeCell ref="DT18:DU18"/>
    <mergeCell ref="EP18:EQ18"/>
    <mergeCell ref="ER18:ES18"/>
    <mergeCell ref="ET18:EU18"/>
    <mergeCell ref="EV18:EW18"/>
    <mergeCell ref="EX18:EY18"/>
    <mergeCell ref="EF18:EG18"/>
    <mergeCell ref="EH18:EI18"/>
    <mergeCell ref="EJ18:EK18"/>
    <mergeCell ref="EL18:EM18"/>
    <mergeCell ref="EN18:EO18"/>
    <mergeCell ref="DH19:DI19"/>
    <mergeCell ref="DJ19:DK19"/>
    <mergeCell ref="DL19:DM19"/>
    <mergeCell ref="DN19:DO19"/>
    <mergeCell ref="DP19:DQ19"/>
    <mergeCell ref="DR19:DS19"/>
    <mergeCell ref="DT19:DU19"/>
    <mergeCell ref="DV19:DW19"/>
    <mergeCell ref="DX19:DY19"/>
    <mergeCell ref="DL20:DM20"/>
    <mergeCell ref="DN20:DO20"/>
    <mergeCell ref="DP20:DQ20"/>
    <mergeCell ref="DR20:DS20"/>
    <mergeCell ref="DT20:DU20"/>
    <mergeCell ref="ET19:EU19"/>
    <mergeCell ref="EV19:EW19"/>
    <mergeCell ref="EX19:EY19"/>
    <mergeCell ref="EZ19:FA19"/>
    <mergeCell ref="EJ19:EK19"/>
    <mergeCell ref="EL19:EM19"/>
    <mergeCell ref="EN19:EO19"/>
    <mergeCell ref="EP19:EQ19"/>
    <mergeCell ref="ER19:ES19"/>
    <mergeCell ref="DZ19:EA19"/>
    <mergeCell ref="EB19:EC19"/>
    <mergeCell ref="ED19:EE19"/>
    <mergeCell ref="EF19:EG19"/>
    <mergeCell ref="EH19:EI19"/>
    <mergeCell ref="EF20:EG20"/>
    <mergeCell ref="EH20:EI20"/>
    <mergeCell ref="EJ20:EK20"/>
    <mergeCell ref="EL20:EM20"/>
    <mergeCell ref="EN20:EO20"/>
    <mergeCell ref="DV20:DW20"/>
    <mergeCell ref="DX20:DY20"/>
    <mergeCell ref="DZ20:EA20"/>
    <mergeCell ref="EB20:EC20"/>
    <mergeCell ref="ED20:EE20"/>
    <mergeCell ref="DV22:DV23"/>
    <mergeCell ref="DW22:DW23"/>
    <mergeCell ref="DX22:DX23"/>
    <mergeCell ref="DY22:DY23"/>
    <mergeCell ref="DZ22:DZ23"/>
    <mergeCell ref="EA22:EA23"/>
    <mergeCell ref="EB22:EB23"/>
    <mergeCell ref="EC22:EC23"/>
    <mergeCell ref="ED22:ED23"/>
    <mergeCell ref="EE22:EE23"/>
    <mergeCell ref="EZ20:FA20"/>
    <mergeCell ref="FB20:FC20"/>
    <mergeCell ref="DH22:DH23"/>
    <mergeCell ref="DI22:DI23"/>
    <mergeCell ref="DJ22:DJ23"/>
    <mergeCell ref="DK22:DK23"/>
    <mergeCell ref="DL22:DL23"/>
    <mergeCell ref="DM22:DM23"/>
    <mergeCell ref="DN22:DN23"/>
    <mergeCell ref="DO22:DO23"/>
    <mergeCell ref="DP22:DP23"/>
    <mergeCell ref="DQ22:DQ23"/>
    <mergeCell ref="DR22:DR23"/>
    <mergeCell ref="DS22:DS23"/>
    <mergeCell ref="DT22:DT23"/>
    <mergeCell ref="DU22:DU23"/>
    <mergeCell ref="EP20:EQ20"/>
    <mergeCell ref="ER20:ES20"/>
    <mergeCell ref="ET20:EU20"/>
    <mergeCell ref="EF22:EF23"/>
    <mergeCell ref="EG22:EG23"/>
    <mergeCell ref="EH22:EH23"/>
    <mergeCell ref="EI22:EI23"/>
    <mergeCell ref="EJ22:EJ23"/>
    <mergeCell ref="EP22:EP23"/>
    <mergeCell ref="EQ22:EQ23"/>
    <mergeCell ref="ER22:ER23"/>
    <mergeCell ref="ES22:ES23"/>
    <mergeCell ref="ET22:ET23"/>
    <mergeCell ref="EK22:EK23"/>
    <mergeCell ref="EL22:EL23"/>
    <mergeCell ref="EM22:EM23"/>
    <mergeCell ref="EN22:EN23"/>
    <mergeCell ref="EO22:EO23"/>
    <mergeCell ref="EZ22:EZ23"/>
    <mergeCell ref="FA22:FA23"/>
    <mergeCell ref="FB22:FB23"/>
    <mergeCell ref="FC22:FC23"/>
    <mergeCell ref="FD14:FE14"/>
    <mergeCell ref="FD16:FE16"/>
    <mergeCell ref="FD18:FE18"/>
    <mergeCell ref="FD20:FE20"/>
    <mergeCell ref="EU22:EU23"/>
    <mergeCell ref="EV22:EV23"/>
    <mergeCell ref="EW22:EW23"/>
    <mergeCell ref="EX22:EX23"/>
    <mergeCell ref="EY22:EY23"/>
    <mergeCell ref="EV20:EW20"/>
    <mergeCell ref="EX20:EY20"/>
    <mergeCell ref="FB19:FC19"/>
    <mergeCell ref="EZ18:FA18"/>
    <mergeCell ref="FB18:FC18"/>
    <mergeCell ref="ET17:EU17"/>
    <mergeCell ref="EV17:EW17"/>
    <mergeCell ref="EX17:EY17"/>
    <mergeCell ref="EZ17:FA17"/>
    <mergeCell ref="FB17:FC17"/>
    <mergeCell ref="EV16:EW16"/>
    <mergeCell ref="FF14:FG14"/>
    <mergeCell ref="FH14:FI14"/>
    <mergeCell ref="FJ14:FK14"/>
    <mergeCell ref="FL14:FM14"/>
    <mergeCell ref="FD15:FE15"/>
    <mergeCell ref="FF15:FG15"/>
    <mergeCell ref="FH15:FI15"/>
    <mergeCell ref="FJ15:FK15"/>
    <mergeCell ref="FL15:FM15"/>
    <mergeCell ref="FF16:FG16"/>
    <mergeCell ref="FH16:FI16"/>
    <mergeCell ref="FJ16:FK16"/>
    <mergeCell ref="FL16:FM16"/>
    <mergeCell ref="FD17:FE17"/>
    <mergeCell ref="FF17:FG17"/>
    <mergeCell ref="FH17:FI17"/>
    <mergeCell ref="FJ17:FK17"/>
    <mergeCell ref="FL17:FM17"/>
    <mergeCell ref="FF18:FG18"/>
    <mergeCell ref="FH18:FI18"/>
    <mergeCell ref="FJ18:FK18"/>
    <mergeCell ref="FL18:FM18"/>
    <mergeCell ref="FD19:FE19"/>
    <mergeCell ref="FF19:FG19"/>
    <mergeCell ref="FH19:FI19"/>
    <mergeCell ref="FJ19:FK19"/>
    <mergeCell ref="FL19:FM19"/>
    <mergeCell ref="FF20:FG20"/>
    <mergeCell ref="FH20:FI20"/>
    <mergeCell ref="FJ20:FK20"/>
    <mergeCell ref="FL20:FM20"/>
    <mergeCell ref="FD22:FD23"/>
    <mergeCell ref="FE22:FE23"/>
    <mergeCell ref="FF22:FF23"/>
    <mergeCell ref="FG22:FG23"/>
    <mergeCell ref="FH22:FH23"/>
    <mergeCell ref="FI22:FI23"/>
    <mergeCell ref="FJ22:FJ23"/>
    <mergeCell ref="FK22:FK23"/>
    <mergeCell ref="FL22:FL23"/>
    <mergeCell ref="FM22:FM23"/>
  </mergeCells>
  <conditionalFormatting sqref="C5">
    <cfRule type="expression" dxfId="174" priority="190">
      <formula>C5=""</formula>
    </cfRule>
  </conditionalFormatting>
  <conditionalFormatting sqref="G10:H10">
    <cfRule type="expression" dxfId="173" priority="194">
      <formula>G10=""</formula>
    </cfRule>
  </conditionalFormatting>
  <conditionalFormatting sqref="C6">
    <cfRule type="expression" dxfId="172" priority="193">
      <formula>C6=""</formula>
    </cfRule>
  </conditionalFormatting>
  <conditionalFormatting sqref="A6:H6">
    <cfRule type="expression" dxfId="171" priority="192">
      <formula>LEFT($C$6,5) &lt;&gt; "C1001"</formula>
    </cfRule>
  </conditionalFormatting>
  <conditionalFormatting sqref="C4">
    <cfRule type="expression" dxfId="170" priority="191">
      <formula>C4=""</formula>
    </cfRule>
  </conditionalFormatting>
  <conditionalFormatting sqref="C5:H5">
    <cfRule type="expression" dxfId="169" priority="189">
      <formula>LEFT($C$6,5) = "C1001"</formula>
    </cfRule>
  </conditionalFormatting>
  <conditionalFormatting sqref="J14:K43">
    <cfRule type="expression" dxfId="168" priority="185">
      <formula>J$2&lt;&gt;""</formula>
    </cfRule>
    <cfRule type="expression" dxfId="167" priority="188">
      <formula>J$2=""</formula>
    </cfRule>
  </conditionalFormatting>
  <conditionalFormatting sqref="L14:M23">
    <cfRule type="expression" dxfId="166" priority="183">
      <formula>L$2&lt;&gt;""</formula>
    </cfRule>
    <cfRule type="expression" dxfId="165" priority="184">
      <formula>L$2=""</formula>
    </cfRule>
  </conditionalFormatting>
  <conditionalFormatting sqref="N14:O23">
    <cfRule type="expression" dxfId="164" priority="181">
      <formula>N$2&lt;&gt;""</formula>
    </cfRule>
    <cfRule type="expression" dxfId="163" priority="182">
      <formula>N$2=""</formula>
    </cfRule>
  </conditionalFormatting>
  <conditionalFormatting sqref="P14:Q23">
    <cfRule type="expression" dxfId="162" priority="179">
      <formula>P$2&lt;&gt;""</formula>
    </cfRule>
    <cfRule type="expression" dxfId="161" priority="180">
      <formula>P$2=""</formula>
    </cfRule>
  </conditionalFormatting>
  <conditionalFormatting sqref="R14:S23">
    <cfRule type="expression" dxfId="160" priority="177">
      <formula>R$2&lt;&gt;""</formula>
    </cfRule>
    <cfRule type="expression" dxfId="159" priority="178">
      <formula>R$2=""</formula>
    </cfRule>
  </conditionalFormatting>
  <conditionalFormatting sqref="T14:U23">
    <cfRule type="expression" dxfId="158" priority="175">
      <formula>T$2&lt;&gt;""</formula>
    </cfRule>
    <cfRule type="expression" dxfId="157" priority="176">
      <formula>T$2=""</formula>
    </cfRule>
  </conditionalFormatting>
  <conditionalFormatting sqref="V14:W23">
    <cfRule type="expression" dxfId="156" priority="173">
      <formula>V$2&lt;&gt;""</formula>
    </cfRule>
    <cfRule type="expression" dxfId="155" priority="174">
      <formula>V$2=""</formula>
    </cfRule>
  </conditionalFormatting>
  <conditionalFormatting sqref="X14:Y23">
    <cfRule type="expression" dxfId="154" priority="171">
      <formula>X$2&lt;&gt;""</formula>
    </cfRule>
    <cfRule type="expression" dxfId="153" priority="172">
      <formula>X$2=""</formula>
    </cfRule>
  </conditionalFormatting>
  <conditionalFormatting sqref="Z14:AA23">
    <cfRule type="expression" dxfId="152" priority="169">
      <formula>Z$2&lt;&gt;""</formula>
    </cfRule>
    <cfRule type="expression" dxfId="151" priority="170">
      <formula>Z$2=""</formula>
    </cfRule>
  </conditionalFormatting>
  <conditionalFormatting sqref="AB14:AC23">
    <cfRule type="expression" dxfId="150" priority="167">
      <formula>AB$2&lt;&gt;""</formula>
    </cfRule>
    <cfRule type="expression" dxfId="149" priority="168">
      <formula>AB$2=""</formula>
    </cfRule>
  </conditionalFormatting>
  <conditionalFormatting sqref="AD14:AE23">
    <cfRule type="expression" dxfId="148" priority="165">
      <formula>AD$2&lt;&gt;""</formula>
    </cfRule>
    <cfRule type="expression" dxfId="147" priority="166">
      <formula>AD$2=""</formula>
    </cfRule>
  </conditionalFormatting>
  <conditionalFormatting sqref="AF14:AG23">
    <cfRule type="expression" dxfId="146" priority="163">
      <formula>AF$2&lt;&gt;""</formula>
    </cfRule>
    <cfRule type="expression" dxfId="145" priority="164">
      <formula>AF$2=""</formula>
    </cfRule>
  </conditionalFormatting>
  <conditionalFormatting sqref="AH14:AI23">
    <cfRule type="expression" dxfId="144" priority="161">
      <formula>AH$2&lt;&gt;""</formula>
    </cfRule>
    <cfRule type="expression" dxfId="143" priority="162">
      <formula>AH$2=""</formula>
    </cfRule>
  </conditionalFormatting>
  <conditionalFormatting sqref="AJ14:AK23">
    <cfRule type="expression" dxfId="142" priority="159">
      <formula>AJ$2&lt;&gt;""</formula>
    </cfRule>
    <cfRule type="expression" dxfId="141" priority="160">
      <formula>AJ$2=""</formula>
    </cfRule>
  </conditionalFormatting>
  <conditionalFormatting sqref="AL14:AM23">
    <cfRule type="expression" dxfId="140" priority="157">
      <formula>AL$2&lt;&gt;""</formula>
    </cfRule>
    <cfRule type="expression" dxfId="139" priority="158">
      <formula>AL$2=""</formula>
    </cfRule>
  </conditionalFormatting>
  <conditionalFormatting sqref="AN14:AO23">
    <cfRule type="expression" dxfId="138" priority="155">
      <formula>AN$2&lt;&gt;""</formula>
    </cfRule>
    <cfRule type="expression" dxfId="137" priority="156">
      <formula>AN$2=""</formula>
    </cfRule>
  </conditionalFormatting>
  <conditionalFormatting sqref="AP14:AQ23">
    <cfRule type="expression" dxfId="136" priority="153">
      <formula>AP$2&lt;&gt;""</formula>
    </cfRule>
    <cfRule type="expression" dxfId="135" priority="154">
      <formula>AP$2=""</formula>
    </cfRule>
  </conditionalFormatting>
  <conditionalFormatting sqref="AR14:AS23">
    <cfRule type="expression" dxfId="134" priority="151">
      <formula>AR$2&lt;&gt;""</formula>
    </cfRule>
    <cfRule type="expression" dxfId="133" priority="152">
      <formula>AR$2=""</formula>
    </cfRule>
  </conditionalFormatting>
  <conditionalFormatting sqref="AT14:AU23">
    <cfRule type="expression" dxfId="132" priority="149">
      <formula>AT$2&lt;&gt;""</formula>
    </cfRule>
    <cfRule type="expression" dxfId="131" priority="150">
      <formula>AT$2=""</formula>
    </cfRule>
  </conditionalFormatting>
  <conditionalFormatting sqref="AV14:AW23">
    <cfRule type="expression" dxfId="130" priority="147">
      <formula>AV$2&lt;&gt;""</formula>
    </cfRule>
    <cfRule type="expression" dxfId="129" priority="148">
      <formula>AV$2=""</formula>
    </cfRule>
  </conditionalFormatting>
  <conditionalFormatting sqref="AX14:AY23">
    <cfRule type="expression" dxfId="128" priority="145">
      <formula>AX$2&lt;&gt;""</formula>
    </cfRule>
    <cfRule type="expression" dxfId="127" priority="146">
      <formula>AX$2=""</formula>
    </cfRule>
  </conditionalFormatting>
  <conditionalFormatting sqref="AZ14:BA23">
    <cfRule type="expression" dxfId="126" priority="143">
      <formula>AZ$2&lt;&gt;""</formula>
    </cfRule>
    <cfRule type="expression" dxfId="125" priority="144">
      <formula>AZ$2=""</formula>
    </cfRule>
  </conditionalFormatting>
  <conditionalFormatting sqref="BB14:BC23">
    <cfRule type="expression" dxfId="124" priority="141">
      <formula>BB$2&lt;&gt;""</formula>
    </cfRule>
    <cfRule type="expression" dxfId="123" priority="142">
      <formula>BB$2=""</formula>
    </cfRule>
  </conditionalFormatting>
  <conditionalFormatting sqref="BD14:BE23">
    <cfRule type="expression" dxfId="122" priority="139">
      <formula>BD$2&lt;&gt;""</formula>
    </cfRule>
    <cfRule type="expression" dxfId="121" priority="140">
      <formula>BD$2=""</formula>
    </cfRule>
  </conditionalFormatting>
  <conditionalFormatting sqref="BF14:BG23">
    <cfRule type="expression" dxfId="120" priority="137">
      <formula>BF$2&lt;&gt;""</formula>
    </cfRule>
    <cfRule type="expression" dxfId="119" priority="138">
      <formula>BF$2=""</formula>
    </cfRule>
  </conditionalFormatting>
  <conditionalFormatting sqref="BH14:BI23">
    <cfRule type="expression" dxfId="118" priority="135">
      <formula>BH$2&lt;&gt;""</formula>
    </cfRule>
    <cfRule type="expression" dxfId="117" priority="136">
      <formula>BH$2=""</formula>
    </cfRule>
  </conditionalFormatting>
  <conditionalFormatting sqref="BJ14:BK23">
    <cfRule type="expression" dxfId="116" priority="133">
      <formula>BJ$2&lt;&gt;""</formula>
    </cfRule>
    <cfRule type="expression" dxfId="115" priority="134">
      <formula>BJ$2=""</formula>
    </cfRule>
  </conditionalFormatting>
  <conditionalFormatting sqref="BL14:BM23">
    <cfRule type="expression" dxfId="114" priority="131">
      <formula>BL$2&lt;&gt;""</formula>
    </cfRule>
    <cfRule type="expression" dxfId="113" priority="132">
      <formula>BL$2=""</formula>
    </cfRule>
  </conditionalFormatting>
  <conditionalFormatting sqref="BN14:BO23">
    <cfRule type="expression" dxfId="112" priority="129">
      <formula>BN$2&lt;&gt;""</formula>
    </cfRule>
    <cfRule type="expression" dxfId="111" priority="130">
      <formula>BN$2=""</formula>
    </cfRule>
  </conditionalFormatting>
  <conditionalFormatting sqref="BP14:BQ23">
    <cfRule type="expression" dxfId="110" priority="127">
      <formula>BP$2&lt;&gt;""</formula>
    </cfRule>
    <cfRule type="expression" dxfId="109" priority="128">
      <formula>BP$2=""</formula>
    </cfRule>
  </conditionalFormatting>
  <conditionalFormatting sqref="BR14:BS23">
    <cfRule type="expression" dxfId="108" priority="125">
      <formula>BR$2&lt;&gt;""</formula>
    </cfRule>
    <cfRule type="expression" dxfId="107" priority="126">
      <formula>BR$2=""</formula>
    </cfRule>
  </conditionalFormatting>
  <conditionalFormatting sqref="BT14:BU23">
    <cfRule type="expression" dxfId="106" priority="123">
      <formula>BT$2&lt;&gt;""</formula>
    </cfRule>
    <cfRule type="expression" dxfId="105" priority="124">
      <formula>BT$2=""</formula>
    </cfRule>
  </conditionalFormatting>
  <conditionalFormatting sqref="BV14:BW23">
    <cfRule type="expression" dxfId="104" priority="121">
      <formula>BV$2&lt;&gt;""</formula>
    </cfRule>
    <cfRule type="expression" dxfId="103" priority="122">
      <formula>BV$2=""</formula>
    </cfRule>
  </conditionalFormatting>
  <conditionalFormatting sqref="BX14:BY23">
    <cfRule type="expression" dxfId="102" priority="119">
      <formula>BX$2&lt;&gt;""</formula>
    </cfRule>
    <cfRule type="expression" dxfId="101" priority="120">
      <formula>BX$2=""</formula>
    </cfRule>
  </conditionalFormatting>
  <conditionalFormatting sqref="BZ14:CA23">
    <cfRule type="expression" dxfId="100" priority="117">
      <formula>BZ$2&lt;&gt;""</formula>
    </cfRule>
    <cfRule type="expression" dxfId="99" priority="118">
      <formula>BZ$2=""</formula>
    </cfRule>
  </conditionalFormatting>
  <conditionalFormatting sqref="CB14:CC23">
    <cfRule type="expression" dxfId="98" priority="115">
      <formula>CB$2&lt;&gt;""</formula>
    </cfRule>
    <cfRule type="expression" dxfId="97" priority="116">
      <formula>CB$2=""</formula>
    </cfRule>
  </conditionalFormatting>
  <conditionalFormatting sqref="CD14:CE23">
    <cfRule type="expression" dxfId="96" priority="113">
      <formula>CD$2&lt;&gt;""</formula>
    </cfRule>
    <cfRule type="expression" dxfId="95" priority="114">
      <formula>CD$2=""</formula>
    </cfRule>
  </conditionalFormatting>
  <conditionalFormatting sqref="CF14:CG23">
    <cfRule type="expression" dxfId="94" priority="111">
      <formula>CF$2&lt;&gt;""</formula>
    </cfRule>
    <cfRule type="expression" dxfId="93" priority="112">
      <formula>CF$2=""</formula>
    </cfRule>
  </conditionalFormatting>
  <conditionalFormatting sqref="CH14:CI23">
    <cfRule type="expression" dxfId="92" priority="109">
      <formula>CH$2&lt;&gt;""</formula>
    </cfRule>
    <cfRule type="expression" dxfId="91" priority="110">
      <formula>CH$2=""</formula>
    </cfRule>
  </conditionalFormatting>
  <conditionalFormatting sqref="CJ14:CK23">
    <cfRule type="expression" dxfId="90" priority="107">
      <formula>CJ$2&lt;&gt;""</formula>
    </cfRule>
    <cfRule type="expression" dxfId="89" priority="108">
      <formula>CJ$2=""</formula>
    </cfRule>
  </conditionalFormatting>
  <conditionalFormatting sqref="CL14:CM23">
    <cfRule type="expression" dxfId="88" priority="105">
      <formula>CL$2&lt;&gt;""</formula>
    </cfRule>
    <cfRule type="expression" dxfId="87" priority="106">
      <formula>CL$2=""</formula>
    </cfRule>
  </conditionalFormatting>
  <conditionalFormatting sqref="CN14:CO23">
    <cfRule type="expression" dxfId="86" priority="103">
      <formula>CN$2&lt;&gt;""</formula>
    </cfRule>
    <cfRule type="expression" dxfId="85" priority="104">
      <formula>CN$2=""</formula>
    </cfRule>
  </conditionalFormatting>
  <conditionalFormatting sqref="CP14:CQ23">
    <cfRule type="expression" dxfId="84" priority="101">
      <formula>CP$2&lt;&gt;""</formula>
    </cfRule>
    <cfRule type="expression" dxfId="83" priority="102">
      <formula>CP$2=""</formula>
    </cfRule>
  </conditionalFormatting>
  <conditionalFormatting sqref="CR14:CS23">
    <cfRule type="expression" dxfId="82" priority="99">
      <formula>CR$2&lt;&gt;""</formula>
    </cfRule>
    <cfRule type="expression" dxfId="81" priority="100">
      <formula>CR$2=""</formula>
    </cfRule>
  </conditionalFormatting>
  <conditionalFormatting sqref="CT14:CU23">
    <cfRule type="expression" dxfId="80" priority="97">
      <formula>CT$2&lt;&gt;""</formula>
    </cfRule>
    <cfRule type="expression" dxfId="79" priority="98">
      <formula>CT$2=""</formula>
    </cfRule>
  </conditionalFormatting>
  <conditionalFormatting sqref="CV14:CW23">
    <cfRule type="expression" dxfId="78" priority="95">
      <formula>CV$2&lt;&gt;""</formula>
    </cfRule>
    <cfRule type="expression" dxfId="77" priority="96">
      <formula>CV$2=""</formula>
    </cfRule>
  </conditionalFormatting>
  <conditionalFormatting sqref="CX14:CY23">
    <cfRule type="expression" dxfId="76" priority="93">
      <formula>CX$2&lt;&gt;""</formula>
    </cfRule>
    <cfRule type="expression" dxfId="75" priority="94">
      <formula>CX$2=""</formula>
    </cfRule>
  </conditionalFormatting>
  <conditionalFormatting sqref="CZ14:DA23">
    <cfRule type="expression" dxfId="74" priority="91">
      <formula>CZ$2&lt;&gt;""</formula>
    </cfRule>
    <cfRule type="expression" dxfId="73" priority="92">
      <formula>CZ$2=""</formula>
    </cfRule>
  </conditionalFormatting>
  <conditionalFormatting sqref="DB14:DC23">
    <cfRule type="expression" dxfId="72" priority="89">
      <formula>DB$2&lt;&gt;""</formula>
    </cfRule>
    <cfRule type="expression" dxfId="71" priority="90">
      <formula>DB$2=""</formula>
    </cfRule>
  </conditionalFormatting>
  <conditionalFormatting sqref="DD14:DE23">
    <cfRule type="expression" dxfId="70" priority="87">
      <formula>DD$2&lt;&gt;""</formula>
    </cfRule>
    <cfRule type="expression" dxfId="69" priority="88">
      <formula>DD$2=""</formula>
    </cfRule>
  </conditionalFormatting>
  <conditionalFormatting sqref="DF14:DG23">
    <cfRule type="expression" dxfId="68" priority="85">
      <formula>DF$2&lt;&gt;""</formula>
    </cfRule>
    <cfRule type="expression" dxfId="67" priority="86">
      <formula>DF$2=""</formula>
    </cfRule>
  </conditionalFormatting>
  <conditionalFormatting sqref="DH14:DI23">
    <cfRule type="expression" dxfId="66" priority="83">
      <formula>DH$2&lt;&gt;""</formula>
    </cfRule>
    <cfRule type="expression" dxfId="65" priority="84">
      <formula>DH$2=""</formula>
    </cfRule>
  </conditionalFormatting>
  <conditionalFormatting sqref="DJ14:DK23">
    <cfRule type="expression" dxfId="64" priority="81">
      <formula>DJ$2&lt;&gt;""</formula>
    </cfRule>
    <cfRule type="expression" dxfId="63" priority="82">
      <formula>DJ$2=""</formula>
    </cfRule>
  </conditionalFormatting>
  <conditionalFormatting sqref="DL14:DM23">
    <cfRule type="expression" dxfId="62" priority="79">
      <formula>DL$2&lt;&gt;""</formula>
    </cfRule>
    <cfRule type="expression" dxfId="61" priority="80">
      <formula>DL$2=""</formula>
    </cfRule>
  </conditionalFormatting>
  <conditionalFormatting sqref="DN14:DO23">
    <cfRule type="expression" dxfId="60" priority="77">
      <formula>DN$2&lt;&gt;""</formula>
    </cfRule>
    <cfRule type="expression" dxfId="59" priority="78">
      <formula>DN$2=""</formula>
    </cfRule>
  </conditionalFormatting>
  <conditionalFormatting sqref="DP14:DQ23">
    <cfRule type="expression" dxfId="58" priority="75">
      <formula>DP$2&lt;&gt;""</formula>
    </cfRule>
    <cfRule type="expression" dxfId="57" priority="76">
      <formula>DP$2=""</formula>
    </cfRule>
  </conditionalFormatting>
  <conditionalFormatting sqref="DR14:DS23">
    <cfRule type="expression" dxfId="56" priority="73">
      <formula>DR$2&lt;&gt;""</formula>
    </cfRule>
    <cfRule type="expression" dxfId="55" priority="74">
      <formula>DR$2=""</formula>
    </cfRule>
  </conditionalFormatting>
  <conditionalFormatting sqref="DT14:DU23">
    <cfRule type="expression" dxfId="54" priority="71">
      <formula>DT$2&lt;&gt;""</formula>
    </cfRule>
    <cfRule type="expression" dxfId="53" priority="72">
      <formula>DT$2=""</formula>
    </cfRule>
  </conditionalFormatting>
  <conditionalFormatting sqref="DV14:DW23">
    <cfRule type="expression" dxfId="52" priority="69">
      <formula>DV$2&lt;&gt;""</formula>
    </cfRule>
    <cfRule type="expression" dxfId="51" priority="70">
      <formula>DV$2=""</formula>
    </cfRule>
  </conditionalFormatting>
  <conditionalFormatting sqref="DX14:DY23">
    <cfRule type="expression" dxfId="50" priority="67">
      <formula>DX$2&lt;&gt;""</formula>
    </cfRule>
    <cfRule type="expression" dxfId="49" priority="68">
      <formula>DX$2=""</formula>
    </cfRule>
  </conditionalFormatting>
  <conditionalFormatting sqref="DZ14:EA23">
    <cfRule type="expression" dxfId="48" priority="65">
      <formula>DZ$2&lt;&gt;""</formula>
    </cfRule>
    <cfRule type="expression" dxfId="47" priority="66">
      <formula>DZ$2=""</formula>
    </cfRule>
  </conditionalFormatting>
  <conditionalFormatting sqref="EB14:EC23">
    <cfRule type="expression" dxfId="46" priority="63">
      <formula>EB$2&lt;&gt;""</formula>
    </cfRule>
    <cfRule type="expression" dxfId="45" priority="64">
      <formula>EB$2=""</formula>
    </cfRule>
  </conditionalFormatting>
  <conditionalFormatting sqref="ED14:EE43">
    <cfRule type="expression" dxfId="44" priority="61">
      <formula>ED$2&lt;&gt;""</formula>
    </cfRule>
    <cfRule type="expression" dxfId="43" priority="62">
      <formula>ED$2=""</formula>
    </cfRule>
  </conditionalFormatting>
  <conditionalFormatting sqref="EF14:EG43">
    <cfRule type="expression" dxfId="42" priority="59">
      <formula>EF$2&lt;&gt;""</formula>
    </cfRule>
    <cfRule type="expression" dxfId="41" priority="60">
      <formula>EF$2=""</formula>
    </cfRule>
  </conditionalFormatting>
  <conditionalFormatting sqref="EH14:EI43">
    <cfRule type="expression" dxfId="40" priority="57">
      <formula>EH$2&lt;&gt;""</formula>
    </cfRule>
    <cfRule type="expression" dxfId="39" priority="58">
      <formula>EH$2=""</formula>
    </cfRule>
  </conditionalFormatting>
  <conditionalFormatting sqref="EJ14:EK43">
    <cfRule type="expression" dxfId="38" priority="55">
      <formula>EJ$2&lt;&gt;""</formula>
    </cfRule>
    <cfRule type="expression" dxfId="37" priority="56">
      <formula>EJ$2=""</formula>
    </cfRule>
  </conditionalFormatting>
  <conditionalFormatting sqref="EL14:EM43">
    <cfRule type="expression" dxfId="36" priority="53">
      <formula>EL$2&lt;&gt;""</formula>
    </cfRule>
    <cfRule type="expression" dxfId="35" priority="54">
      <formula>EL$2=""</formula>
    </cfRule>
  </conditionalFormatting>
  <conditionalFormatting sqref="EN14:EO43">
    <cfRule type="expression" dxfId="34" priority="51">
      <formula>EN$2&lt;&gt;""</formula>
    </cfRule>
    <cfRule type="expression" dxfId="33" priority="52">
      <formula>EN$2=""</formula>
    </cfRule>
  </conditionalFormatting>
  <conditionalFormatting sqref="EP14:EQ43">
    <cfRule type="expression" dxfId="32" priority="49">
      <formula>EP$2&lt;&gt;""</formula>
    </cfRule>
    <cfRule type="expression" dxfId="31" priority="50">
      <formula>EP$2=""</formula>
    </cfRule>
  </conditionalFormatting>
  <conditionalFormatting sqref="ER14:ES43">
    <cfRule type="expression" dxfId="30" priority="47">
      <formula>ER$2&lt;&gt;""</formula>
    </cfRule>
    <cfRule type="expression" dxfId="29" priority="48">
      <formula>ER$2=""</formula>
    </cfRule>
  </conditionalFormatting>
  <conditionalFormatting sqref="ET14:EU43">
    <cfRule type="expression" dxfId="28" priority="45">
      <formula>ET$2&lt;&gt;""</formula>
    </cfRule>
    <cfRule type="expression" dxfId="27" priority="46">
      <formula>ET$2=""</formula>
    </cfRule>
  </conditionalFormatting>
  <conditionalFormatting sqref="EV14:EW43">
    <cfRule type="expression" dxfId="26" priority="43">
      <formula>EV$2&lt;&gt;""</formula>
    </cfRule>
    <cfRule type="expression" dxfId="25" priority="44">
      <formula>EV$2=""</formula>
    </cfRule>
  </conditionalFormatting>
  <conditionalFormatting sqref="EX14:EY43">
    <cfRule type="expression" dxfId="24" priority="41">
      <formula>EX$2&lt;&gt;""</formula>
    </cfRule>
    <cfRule type="expression" dxfId="23" priority="42">
      <formula>EX$2=""</formula>
    </cfRule>
  </conditionalFormatting>
  <conditionalFormatting sqref="EZ14:FA43">
    <cfRule type="expression" dxfId="22" priority="39">
      <formula>EZ$2&lt;&gt;""</formula>
    </cfRule>
    <cfRule type="expression" dxfId="21" priority="40">
      <formula>EZ$2=""</formula>
    </cfRule>
  </conditionalFormatting>
  <conditionalFormatting sqref="FB14:FC43">
    <cfRule type="expression" dxfId="20" priority="37">
      <formula>FB$2&lt;&gt;""</formula>
    </cfRule>
    <cfRule type="expression" dxfId="19" priority="38">
      <formula>FB$2=""</formula>
    </cfRule>
  </conditionalFormatting>
  <conditionalFormatting sqref="FD14:FE43">
    <cfRule type="expression" dxfId="18" priority="35">
      <formula>FD$2&lt;&gt;""</formula>
    </cfRule>
    <cfRule type="expression" dxfId="17" priority="36">
      <formula>FD$2=""</formula>
    </cfRule>
  </conditionalFormatting>
  <conditionalFormatting sqref="FF14:FG43">
    <cfRule type="expression" dxfId="16" priority="33">
      <formula>FF$2&lt;&gt;""</formula>
    </cfRule>
    <cfRule type="expression" dxfId="15" priority="34">
      <formula>FF$2=""</formula>
    </cfRule>
  </conditionalFormatting>
  <conditionalFormatting sqref="FH14:FI43">
    <cfRule type="expression" dxfId="14" priority="31">
      <formula>FH$2&lt;&gt;""</formula>
    </cfRule>
    <cfRule type="expression" dxfId="13" priority="32">
      <formula>FH$2=""</formula>
    </cfRule>
  </conditionalFormatting>
  <conditionalFormatting sqref="FJ14:FK43">
    <cfRule type="expression" dxfId="12" priority="29">
      <formula>FJ$2&lt;&gt;""</formula>
    </cfRule>
    <cfRule type="expression" dxfId="11" priority="30">
      <formula>FJ$2=""</formula>
    </cfRule>
  </conditionalFormatting>
  <conditionalFormatting sqref="FL14:FM43">
    <cfRule type="expression" dxfId="10" priority="27">
      <formula>FL$2&lt;&gt;""</formula>
    </cfRule>
    <cfRule type="expression" dxfId="9" priority="28">
      <formula>FL$2=""</formula>
    </cfRule>
  </conditionalFormatting>
  <conditionalFormatting sqref="A10:B10">
    <cfRule type="expression" dxfId="8" priority="24">
      <formula>A10="NO"</formula>
    </cfRule>
    <cfRule type="expression" dxfId="7" priority="25">
      <formula>A10="YES"</formula>
    </cfRule>
    <cfRule type="expression" dxfId="6" priority="26">
      <formula>A10=""</formula>
    </cfRule>
  </conditionalFormatting>
  <conditionalFormatting sqref="L24:EC43">
    <cfRule type="expression" dxfId="5" priority="5">
      <formula>L$2&lt;&gt;""</formula>
    </cfRule>
    <cfRule type="expression" dxfId="4" priority="6">
      <formula>L$2=""</formula>
    </cfRule>
  </conditionalFormatting>
  <conditionalFormatting sqref="C10:E10">
    <cfRule type="expression" dxfId="3" priority="2">
      <formula>C10="NO"</formula>
    </cfRule>
    <cfRule type="expression" dxfId="2" priority="3">
      <formula>C10="YES"</formula>
    </cfRule>
    <cfRule type="expression" dxfId="1" priority="4">
      <formula>C10=""</formula>
    </cfRule>
  </conditionalFormatting>
  <conditionalFormatting sqref="G4">
    <cfRule type="expression" dxfId="0" priority="1">
      <formula>G4=""</formula>
    </cfRule>
  </conditionalFormatting>
  <dataValidations count="2">
    <dataValidation type="list" allowBlank="1" showInputMessage="1" showErrorMessage="1" sqref="A10:E10">
      <formula1>"YES, NO"</formula1>
    </dataValidation>
    <dataValidation type="date" allowBlank="1" showInputMessage="1" showErrorMessage="1" sqref="G10:H10">
      <formula1>36526</formula1>
      <formula2>54789</formula2>
    </dataValidation>
  </dataValidations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0.59999389629810485"/>
  </sheetPr>
  <dimension ref="A1:D2"/>
  <sheetViews>
    <sheetView workbookViewId="0">
      <selection activeCell="D2" sqref="D2"/>
    </sheetView>
  </sheetViews>
  <sheetFormatPr defaultRowHeight="14.4" x14ac:dyDescent="0.3"/>
  <cols>
    <col min="1" max="1" width="14.44140625" customWidth="1"/>
    <col min="2" max="2" width="42" customWidth="1"/>
    <col min="3" max="3" width="12.109375" bestFit="1" customWidth="1"/>
    <col min="4" max="4" width="13.5546875" bestFit="1" customWidth="1"/>
  </cols>
  <sheetData>
    <row r="1" spans="1:4" s="121" customFormat="1" ht="30" customHeight="1" thickBot="1" x14ac:dyDescent="0.35">
      <c r="A1" s="122" t="s">
        <v>7</v>
      </c>
      <c r="B1" s="122" t="s">
        <v>7</v>
      </c>
      <c r="C1" s="122" t="s">
        <v>212</v>
      </c>
      <c r="D1" s="122" t="s">
        <v>187</v>
      </c>
    </row>
    <row r="2" spans="1:4" ht="15" thickTop="1" x14ac:dyDescent="0.3"/>
  </sheetData>
  <autoFilter ref="A1:D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V96"/>
  <sheetViews>
    <sheetView workbookViewId="0"/>
  </sheetViews>
  <sheetFormatPr defaultColWidth="9.109375" defaultRowHeight="12" customHeight="1" x14ac:dyDescent="0.3"/>
  <cols>
    <col min="1" max="3" width="13.109375" style="229" customWidth="1"/>
    <col min="4" max="4" width="25.5546875" style="229" customWidth="1"/>
    <col min="5" max="5" width="9.33203125" style="229" customWidth="1"/>
    <col min="6" max="6" width="5.6640625" style="228" customWidth="1"/>
    <col min="7" max="10" width="5.6640625" style="240" customWidth="1"/>
    <col min="11" max="11" width="35.88671875" style="240" customWidth="1"/>
    <col min="12" max="12" width="16.33203125" style="232" customWidth="1"/>
    <col min="13" max="13" width="18.44140625" style="228" customWidth="1"/>
    <col min="14" max="16384" width="9.109375" style="228"/>
  </cols>
  <sheetData>
    <row r="1" spans="1:22" ht="12" customHeight="1" x14ac:dyDescent="0.3">
      <c r="A1" s="136">
        <f t="shared" ref="A1:V1" si="0">+COLUMN()</f>
        <v>1</v>
      </c>
      <c r="B1" s="136">
        <f t="shared" si="0"/>
        <v>2</v>
      </c>
      <c r="C1" s="136">
        <f t="shared" si="0"/>
        <v>3</v>
      </c>
      <c r="D1" s="136">
        <f t="shared" si="0"/>
        <v>4</v>
      </c>
      <c r="E1" s="136">
        <f t="shared" si="0"/>
        <v>5</v>
      </c>
      <c r="F1" s="136">
        <f t="shared" si="0"/>
        <v>6</v>
      </c>
      <c r="G1" s="136">
        <f t="shared" si="0"/>
        <v>7</v>
      </c>
      <c r="H1" s="136">
        <f t="shared" si="0"/>
        <v>8</v>
      </c>
      <c r="I1" s="136">
        <f t="shared" si="0"/>
        <v>9</v>
      </c>
      <c r="J1" s="136">
        <f t="shared" si="0"/>
        <v>10</v>
      </c>
      <c r="K1" s="136">
        <f t="shared" si="0"/>
        <v>11</v>
      </c>
      <c r="L1" s="136">
        <f t="shared" si="0"/>
        <v>12</v>
      </c>
      <c r="M1" s="136">
        <f t="shared" si="0"/>
        <v>13</v>
      </c>
      <c r="N1" s="136">
        <f t="shared" si="0"/>
        <v>14</v>
      </c>
      <c r="O1" s="136">
        <f t="shared" si="0"/>
        <v>15</v>
      </c>
      <c r="P1" s="136">
        <f t="shared" si="0"/>
        <v>16</v>
      </c>
      <c r="Q1" s="136">
        <f t="shared" si="0"/>
        <v>17</v>
      </c>
      <c r="R1" s="136">
        <f t="shared" si="0"/>
        <v>18</v>
      </c>
      <c r="S1" s="136">
        <f t="shared" si="0"/>
        <v>19</v>
      </c>
      <c r="T1" s="136">
        <f t="shared" si="0"/>
        <v>20</v>
      </c>
      <c r="U1" s="136">
        <f t="shared" si="0"/>
        <v>21</v>
      </c>
      <c r="V1" s="136">
        <f t="shared" si="0"/>
        <v>22</v>
      </c>
    </row>
    <row r="2" spans="1:22" ht="12" customHeight="1" x14ac:dyDescent="0.3">
      <c r="B2" s="230" t="s">
        <v>180</v>
      </c>
      <c r="C2" s="231" t="s">
        <v>182</v>
      </c>
      <c r="D2" s="231" t="s">
        <v>182</v>
      </c>
      <c r="E2" s="231" t="s">
        <v>182</v>
      </c>
      <c r="F2" s="231" t="s">
        <v>182</v>
      </c>
      <c r="G2" s="228"/>
      <c r="H2" s="228"/>
      <c r="I2" s="228"/>
      <c r="J2" s="228"/>
      <c r="K2" s="232"/>
      <c r="L2" s="228"/>
    </row>
    <row r="3" spans="1:22" ht="12" customHeight="1" thickBot="1" x14ac:dyDescent="0.35">
      <c r="A3" s="233"/>
      <c r="B3" s="234" t="s">
        <v>181</v>
      </c>
      <c r="C3" s="235" t="s">
        <v>183</v>
      </c>
      <c r="D3" s="235" t="s">
        <v>184</v>
      </c>
      <c r="E3" s="235" t="s">
        <v>422</v>
      </c>
      <c r="F3" s="235" t="s">
        <v>186</v>
      </c>
      <c r="G3" s="228"/>
      <c r="H3" s="228"/>
      <c r="I3" s="228"/>
      <c r="J3" s="228"/>
      <c r="K3" s="232"/>
      <c r="L3" s="228"/>
    </row>
    <row r="4" spans="1:22" ht="12" customHeight="1" thickTop="1" x14ac:dyDescent="0.3">
      <c r="A4" s="233"/>
      <c r="B4" s="236"/>
      <c r="C4" s="237"/>
      <c r="D4" s="237"/>
      <c r="E4" s="237"/>
      <c r="F4" s="237"/>
      <c r="G4" s="228"/>
      <c r="H4" s="228"/>
      <c r="I4" s="228"/>
      <c r="J4" s="228"/>
      <c r="K4" s="232"/>
      <c r="L4" s="228"/>
    </row>
    <row r="5" spans="1:22" ht="12" customHeight="1" x14ac:dyDescent="0.3">
      <c r="A5" s="233" t="s">
        <v>382</v>
      </c>
      <c r="B5" s="238">
        <f>COUNTIFS($B20:$B986,B$7)</f>
        <v>27</v>
      </c>
      <c r="C5" s="238">
        <f>COUNTIFS($B20:$B986,C$7)</f>
        <v>12</v>
      </c>
      <c r="D5" s="238">
        <f>COUNTIFS($B20:$B986,D$7)</f>
        <v>22</v>
      </c>
      <c r="E5" s="238">
        <f>COUNTIFS($B20:$B996,E$7)</f>
        <v>10</v>
      </c>
      <c r="F5" s="238">
        <f>COUNTIFS($B20:$B996,F$7)</f>
        <v>0</v>
      </c>
      <c r="G5" s="228">
        <f>+SUM(B5:F5)</f>
        <v>71</v>
      </c>
      <c r="H5" s="228"/>
      <c r="I5" s="228"/>
      <c r="J5" s="228"/>
      <c r="K5" s="232"/>
      <c r="L5" s="228"/>
    </row>
    <row r="6" spans="1:22" ht="12" customHeight="1" x14ac:dyDescent="0.3">
      <c r="A6" s="233"/>
      <c r="B6" s="238" t="s">
        <v>180</v>
      </c>
      <c r="C6" s="239" t="s">
        <v>182</v>
      </c>
      <c r="D6" s="239" t="s">
        <v>182</v>
      </c>
      <c r="E6" s="239" t="s">
        <v>182</v>
      </c>
      <c r="F6" s="239" t="s">
        <v>182</v>
      </c>
      <c r="G6" s="228"/>
      <c r="H6" s="228"/>
      <c r="I6" s="228"/>
      <c r="J6" s="228"/>
      <c r="K6" s="232"/>
      <c r="L6" s="228"/>
    </row>
    <row r="7" spans="1:22" ht="12" customHeight="1" x14ac:dyDescent="0.3">
      <c r="A7" s="233" t="s">
        <v>383</v>
      </c>
      <c r="B7" s="238" t="s">
        <v>180</v>
      </c>
      <c r="C7" s="239" t="s">
        <v>183</v>
      </c>
      <c r="D7" s="239" t="s">
        <v>184</v>
      </c>
      <c r="E7" s="239" t="s">
        <v>422</v>
      </c>
      <c r="F7" s="239" t="s">
        <v>186</v>
      </c>
      <c r="G7" s="228"/>
      <c r="H7" s="228"/>
      <c r="I7" s="228"/>
      <c r="J7" s="228"/>
    </row>
    <row r="8" spans="1:22" ht="12" customHeight="1" x14ac:dyDescent="0.3">
      <c r="A8" s="233"/>
      <c r="B8" s="238"/>
      <c r="C8" s="239"/>
      <c r="D8" s="239"/>
      <c r="E8" s="239"/>
      <c r="F8" s="239"/>
      <c r="G8" s="228"/>
      <c r="H8" s="228"/>
      <c r="I8" s="228"/>
      <c r="J8" s="228"/>
    </row>
    <row r="17" spans="1:12" ht="12" customHeight="1" thickBot="1" x14ac:dyDescent="0.35"/>
    <row r="18" spans="1:12" ht="12" customHeight="1" thickBot="1" x14ac:dyDescent="0.35">
      <c r="E18" s="494">
        <v>1</v>
      </c>
      <c r="F18" s="495"/>
      <c r="G18" s="494">
        <v>2</v>
      </c>
      <c r="H18" s="495"/>
      <c r="I18" s="494">
        <v>3</v>
      </c>
      <c r="J18" s="495"/>
      <c r="K18" s="241"/>
      <c r="L18" s="228"/>
    </row>
    <row r="19" spans="1:12" ht="24.6" thickBot="1" x14ac:dyDescent="0.35">
      <c r="A19" s="242" t="s">
        <v>253</v>
      </c>
      <c r="B19" s="243" t="s">
        <v>251</v>
      </c>
      <c r="C19" s="243" t="s">
        <v>213</v>
      </c>
      <c r="D19" s="244" t="s">
        <v>255</v>
      </c>
      <c r="E19" s="245" t="s">
        <v>214</v>
      </c>
      <c r="F19" s="246" t="s">
        <v>252</v>
      </c>
      <c r="G19" s="245" t="s">
        <v>214</v>
      </c>
      <c r="H19" s="246" t="s">
        <v>252</v>
      </c>
      <c r="I19" s="245" t="s">
        <v>214</v>
      </c>
      <c r="J19" s="246" t="s">
        <v>252</v>
      </c>
      <c r="K19" s="247" t="s">
        <v>254</v>
      </c>
      <c r="L19" s="248" t="s">
        <v>215</v>
      </c>
    </row>
    <row r="20" spans="1:12" ht="12" customHeight="1" x14ac:dyDescent="0.3">
      <c r="A20" s="249" t="str">
        <f>$B20&amp;"."&amp;COUNTIFS($B$20:$B20,$B20)</f>
        <v>NHTD.1</v>
      </c>
      <c r="B20" s="250" t="s">
        <v>184</v>
      </c>
      <c r="C20" s="250">
        <v>11001</v>
      </c>
      <c r="D20" s="251" t="s">
        <v>258</v>
      </c>
      <c r="E20" s="252">
        <v>9750</v>
      </c>
      <c r="F20" s="253">
        <v>27</v>
      </c>
      <c r="G20" s="253"/>
      <c r="H20" s="253"/>
      <c r="I20" s="253"/>
      <c r="J20" s="253"/>
      <c r="K20" s="254" t="s">
        <v>216</v>
      </c>
      <c r="L20" s="255" t="s">
        <v>217</v>
      </c>
    </row>
    <row r="21" spans="1:12" ht="12" customHeight="1" x14ac:dyDescent="0.3">
      <c r="A21" s="256" t="str">
        <f>$B21&amp;"."&amp;COUNTIFS($B$20:$B21,$B21)</f>
        <v>NHTD.2</v>
      </c>
      <c r="B21" s="250" t="s">
        <v>184</v>
      </c>
      <c r="C21" s="250">
        <v>11002</v>
      </c>
      <c r="D21" s="251" t="s">
        <v>259</v>
      </c>
      <c r="E21" s="255">
        <v>9752</v>
      </c>
      <c r="F21" s="257">
        <v>27</v>
      </c>
      <c r="G21" s="257"/>
      <c r="H21" s="257"/>
      <c r="I21" s="257"/>
      <c r="J21" s="257"/>
      <c r="K21" s="254" t="s">
        <v>218</v>
      </c>
      <c r="L21" s="255" t="s">
        <v>217</v>
      </c>
    </row>
    <row r="22" spans="1:12" ht="12" customHeight="1" x14ac:dyDescent="0.3">
      <c r="A22" s="256" t="str">
        <f>$B22&amp;"."&amp;COUNTIFS($B$20:$B22,$B22)</f>
        <v>NHTD.3</v>
      </c>
      <c r="B22" s="250" t="s">
        <v>184</v>
      </c>
      <c r="C22" s="250">
        <v>11003</v>
      </c>
      <c r="D22" s="251" t="s">
        <v>260</v>
      </c>
      <c r="E22" s="255">
        <v>9755</v>
      </c>
      <c r="F22" s="257">
        <v>18</v>
      </c>
      <c r="G22" s="257"/>
      <c r="H22" s="257"/>
      <c r="I22" s="257"/>
      <c r="J22" s="257"/>
      <c r="K22" s="254" t="s">
        <v>219</v>
      </c>
      <c r="L22" s="255" t="s">
        <v>220</v>
      </c>
    </row>
    <row r="23" spans="1:12" ht="12" customHeight="1" x14ac:dyDescent="0.3">
      <c r="A23" s="256" t="str">
        <f>$B23&amp;"."&amp;COUNTIFS($B$20:$B23,$B23)</f>
        <v>NHTD.4</v>
      </c>
      <c r="B23" s="250" t="s">
        <v>184</v>
      </c>
      <c r="C23" s="250">
        <v>11004</v>
      </c>
      <c r="D23" s="251" t="s">
        <v>261</v>
      </c>
      <c r="E23" s="255">
        <v>9756</v>
      </c>
      <c r="F23" s="257">
        <v>10</v>
      </c>
      <c r="G23" s="257"/>
      <c r="H23" s="257"/>
      <c r="I23" s="257"/>
      <c r="J23" s="257"/>
      <c r="K23" s="254" t="s">
        <v>221</v>
      </c>
      <c r="L23" s="255" t="s">
        <v>220</v>
      </c>
    </row>
    <row r="24" spans="1:12" ht="12" customHeight="1" x14ac:dyDescent="0.3">
      <c r="A24" s="256" t="str">
        <f>$B24&amp;"."&amp;COUNTIFS($B$20:$B24,$B24)</f>
        <v>NHTD.5</v>
      </c>
      <c r="B24" s="250" t="s">
        <v>184</v>
      </c>
      <c r="C24" s="250">
        <v>11005</v>
      </c>
      <c r="D24" s="251" t="s">
        <v>262</v>
      </c>
      <c r="E24" s="255">
        <v>9757</v>
      </c>
      <c r="F24" s="257">
        <v>10</v>
      </c>
      <c r="G24" s="257"/>
      <c r="H24" s="257"/>
      <c r="I24" s="257"/>
      <c r="J24" s="257"/>
      <c r="K24" s="254" t="s">
        <v>222</v>
      </c>
      <c r="L24" s="255" t="s">
        <v>220</v>
      </c>
    </row>
    <row r="25" spans="1:12" ht="12" customHeight="1" x14ac:dyDescent="0.3">
      <c r="A25" s="256" t="str">
        <f>$B25&amp;"."&amp;COUNTIFS($B$20:$B25,$B25)</f>
        <v>NHTD.6</v>
      </c>
      <c r="B25" s="250" t="s">
        <v>184</v>
      </c>
      <c r="C25" s="250">
        <v>11006</v>
      </c>
      <c r="D25" s="251" t="s">
        <v>263</v>
      </c>
      <c r="E25" s="255">
        <v>9758</v>
      </c>
      <c r="F25" s="257">
        <v>27</v>
      </c>
      <c r="G25" s="257"/>
      <c r="H25" s="257"/>
      <c r="I25" s="257"/>
      <c r="J25" s="257"/>
      <c r="K25" s="254" t="s">
        <v>223</v>
      </c>
      <c r="L25" s="255" t="s">
        <v>217</v>
      </c>
    </row>
    <row r="26" spans="1:12" ht="12" customHeight="1" x14ac:dyDescent="0.3">
      <c r="A26" s="256" t="str">
        <f>$B26&amp;"."&amp;COUNTIFS($B$20:$B26,$B26)</f>
        <v>NHTD.7</v>
      </c>
      <c r="B26" s="250" t="s">
        <v>184</v>
      </c>
      <c r="C26" s="250">
        <v>11007</v>
      </c>
      <c r="D26" s="251" t="s">
        <v>264</v>
      </c>
      <c r="E26" s="255">
        <v>9762</v>
      </c>
      <c r="F26" s="257">
        <v>27</v>
      </c>
      <c r="G26" s="257"/>
      <c r="H26" s="257"/>
      <c r="I26" s="257"/>
      <c r="J26" s="257"/>
      <c r="K26" s="254" t="s">
        <v>224</v>
      </c>
      <c r="L26" s="255" t="s">
        <v>217</v>
      </c>
    </row>
    <row r="27" spans="1:12" ht="12" customHeight="1" x14ac:dyDescent="0.3">
      <c r="A27" s="256" t="str">
        <f>$B27&amp;"."&amp;COUNTIFS($B$20:$B27,$B27)</f>
        <v>NHTD.8</v>
      </c>
      <c r="B27" s="250" t="s">
        <v>184</v>
      </c>
      <c r="C27" s="250">
        <v>11008</v>
      </c>
      <c r="D27" s="251" t="s">
        <v>265</v>
      </c>
      <c r="E27" s="255">
        <v>9763</v>
      </c>
      <c r="F27" s="257">
        <v>10</v>
      </c>
      <c r="G27" s="257"/>
      <c r="H27" s="257"/>
      <c r="I27" s="257"/>
      <c r="J27" s="257"/>
      <c r="K27" s="254" t="s">
        <v>225</v>
      </c>
      <c r="L27" s="255" t="s">
        <v>220</v>
      </c>
    </row>
    <row r="28" spans="1:12" ht="12" customHeight="1" x14ac:dyDescent="0.3">
      <c r="A28" s="256" t="str">
        <f>$B28&amp;"."&amp;COUNTIFS($B$20:$B28,$B28)</f>
        <v>NHTD.9</v>
      </c>
      <c r="B28" s="250" t="s">
        <v>184</v>
      </c>
      <c r="C28" s="250">
        <v>11009</v>
      </c>
      <c r="D28" s="251" t="s">
        <v>266</v>
      </c>
      <c r="E28" s="255">
        <v>9768</v>
      </c>
      <c r="F28" s="257">
        <v>2</v>
      </c>
      <c r="G28" s="257"/>
      <c r="H28" s="257"/>
      <c r="I28" s="257"/>
      <c r="J28" s="257"/>
      <c r="K28" s="254" t="s">
        <v>226</v>
      </c>
      <c r="L28" s="255" t="s">
        <v>227</v>
      </c>
    </row>
    <row r="29" spans="1:12" ht="12" customHeight="1" x14ac:dyDescent="0.3">
      <c r="A29" s="256" t="str">
        <f>$B29&amp;"."&amp;COUNTIFS($B$20:$B29,$B29)</f>
        <v>NHTD.10</v>
      </c>
      <c r="B29" s="250" t="s">
        <v>184</v>
      </c>
      <c r="C29" s="250">
        <v>11010</v>
      </c>
      <c r="D29" s="251" t="s">
        <v>267</v>
      </c>
      <c r="E29" s="255">
        <v>9769</v>
      </c>
      <c r="F29" s="257">
        <v>10</v>
      </c>
      <c r="G29" s="257"/>
      <c r="H29" s="257"/>
      <c r="I29" s="257"/>
      <c r="J29" s="257"/>
      <c r="K29" s="254" t="s">
        <v>228</v>
      </c>
      <c r="L29" s="255" t="s">
        <v>220</v>
      </c>
    </row>
    <row r="30" spans="1:12" ht="12" customHeight="1" x14ac:dyDescent="0.3">
      <c r="A30" s="256" t="str">
        <f>$B30&amp;"."&amp;COUNTIFS($B$20:$B30,$B30)</f>
        <v>NHTD.11</v>
      </c>
      <c r="B30" s="250" t="s">
        <v>184</v>
      </c>
      <c r="C30" s="250">
        <v>11011</v>
      </c>
      <c r="D30" s="251" t="s">
        <v>324</v>
      </c>
      <c r="E30" s="255">
        <v>9772</v>
      </c>
      <c r="F30" s="257">
        <v>3</v>
      </c>
      <c r="G30" s="257"/>
      <c r="H30" s="257"/>
      <c r="I30" s="257"/>
      <c r="J30" s="257"/>
      <c r="K30" s="258" t="s">
        <v>325</v>
      </c>
      <c r="L30" s="255" t="s">
        <v>229</v>
      </c>
    </row>
    <row r="31" spans="1:12" ht="12" customHeight="1" x14ac:dyDescent="0.3">
      <c r="A31" s="256" t="str">
        <f>$B31&amp;"."&amp;COUNTIFS($B$20:$B31,$B31)</f>
        <v>NHTD.12</v>
      </c>
      <c r="B31" s="250" t="s">
        <v>184</v>
      </c>
      <c r="C31" s="250">
        <v>11012</v>
      </c>
      <c r="D31" s="251" t="s">
        <v>326</v>
      </c>
      <c r="E31" s="255">
        <v>9773</v>
      </c>
      <c r="F31" s="257">
        <v>3</v>
      </c>
      <c r="G31" s="257"/>
      <c r="H31" s="257"/>
      <c r="I31" s="257"/>
      <c r="J31" s="257"/>
      <c r="K31" s="254" t="s">
        <v>327</v>
      </c>
      <c r="L31" s="255" t="s">
        <v>229</v>
      </c>
    </row>
    <row r="32" spans="1:12" ht="12" customHeight="1" x14ac:dyDescent="0.3">
      <c r="A32" s="256" t="str">
        <f>$B32&amp;"."&amp;COUNTIFS($B$20:$B32,$B32)</f>
        <v>NHTD.13</v>
      </c>
      <c r="B32" s="250" t="s">
        <v>184</v>
      </c>
      <c r="C32" s="250">
        <v>11013</v>
      </c>
      <c r="D32" s="251" t="s">
        <v>328</v>
      </c>
      <c r="E32" s="255">
        <v>9774</v>
      </c>
      <c r="F32" s="257">
        <v>3</v>
      </c>
      <c r="G32" s="257"/>
      <c r="H32" s="257"/>
      <c r="I32" s="257"/>
      <c r="J32" s="257"/>
      <c r="K32" s="254" t="s">
        <v>329</v>
      </c>
      <c r="L32" s="255" t="s">
        <v>229</v>
      </c>
    </row>
    <row r="33" spans="1:12" ht="12" customHeight="1" x14ac:dyDescent="0.3">
      <c r="A33" s="256" t="str">
        <f>$B33&amp;"."&amp;COUNTIFS($B$20:$B33,$B33)</f>
        <v>NHTD.14</v>
      </c>
      <c r="B33" s="250" t="s">
        <v>184</v>
      </c>
      <c r="C33" s="250">
        <v>11014</v>
      </c>
      <c r="D33" s="251" t="s">
        <v>330</v>
      </c>
      <c r="E33" s="255">
        <v>9775</v>
      </c>
      <c r="F33" s="257">
        <v>4</v>
      </c>
      <c r="G33" s="257"/>
      <c r="H33" s="257"/>
      <c r="I33" s="257"/>
      <c r="J33" s="257"/>
      <c r="K33" s="254" t="s">
        <v>331</v>
      </c>
      <c r="L33" s="255" t="s">
        <v>229</v>
      </c>
    </row>
    <row r="34" spans="1:12" ht="12" customHeight="1" x14ac:dyDescent="0.3">
      <c r="A34" s="256" t="str">
        <f>$B34&amp;"."&amp;COUNTIFS($B$20:$B34,$B34)</f>
        <v>NHTD.15</v>
      </c>
      <c r="B34" s="250" t="s">
        <v>184</v>
      </c>
      <c r="C34" s="250">
        <v>11015</v>
      </c>
      <c r="D34" s="251" t="s">
        <v>268</v>
      </c>
      <c r="E34" s="255">
        <v>9777</v>
      </c>
      <c r="F34" s="257">
        <v>10</v>
      </c>
      <c r="G34" s="257"/>
      <c r="H34" s="257"/>
      <c r="I34" s="257"/>
      <c r="J34" s="257"/>
      <c r="K34" s="254" t="s">
        <v>230</v>
      </c>
      <c r="L34" s="255" t="s">
        <v>220</v>
      </c>
    </row>
    <row r="35" spans="1:12" ht="12" customHeight="1" x14ac:dyDescent="0.3">
      <c r="A35" s="256" t="str">
        <f>$B35&amp;"."&amp;COUNTIFS($B$20:$B35,$B35)</f>
        <v>NHTD.16</v>
      </c>
      <c r="B35" s="250" t="s">
        <v>184</v>
      </c>
      <c r="C35" s="250">
        <v>11016</v>
      </c>
      <c r="D35" s="251" t="s">
        <v>269</v>
      </c>
      <c r="E35" s="255">
        <v>9780</v>
      </c>
      <c r="F35" s="257">
        <v>10</v>
      </c>
      <c r="G35" s="257"/>
      <c r="H35" s="257"/>
      <c r="I35" s="257"/>
      <c r="J35" s="257"/>
      <c r="K35" s="254" t="s">
        <v>231</v>
      </c>
      <c r="L35" s="255" t="s">
        <v>220</v>
      </c>
    </row>
    <row r="36" spans="1:12" ht="12" customHeight="1" x14ac:dyDescent="0.3">
      <c r="A36" s="256" t="str">
        <f>$B36&amp;"."&amp;COUNTIFS($B$20:$B36,$B36)</f>
        <v>NHTD.17</v>
      </c>
      <c r="B36" s="250" t="s">
        <v>184</v>
      </c>
      <c r="C36" s="250">
        <v>11017</v>
      </c>
      <c r="D36" s="251" t="s">
        <v>393</v>
      </c>
      <c r="E36" s="255">
        <v>9781</v>
      </c>
      <c r="F36" s="257">
        <v>27</v>
      </c>
      <c r="G36" s="257"/>
      <c r="H36" s="257"/>
      <c r="I36" s="257"/>
      <c r="J36" s="257"/>
      <c r="K36" s="254" t="s">
        <v>232</v>
      </c>
      <c r="L36" s="255" t="s">
        <v>217</v>
      </c>
    </row>
    <row r="37" spans="1:12" ht="12" customHeight="1" x14ac:dyDescent="0.3">
      <c r="A37" s="256" t="str">
        <f>$B37&amp;"."&amp;COUNTIFS($B$20:$B37,$B37)</f>
        <v>NHTD.18</v>
      </c>
      <c r="B37" s="250" t="s">
        <v>184</v>
      </c>
      <c r="C37" s="250">
        <v>11018</v>
      </c>
      <c r="D37" s="251" t="s">
        <v>270</v>
      </c>
      <c r="E37" s="255">
        <v>9785</v>
      </c>
      <c r="F37" s="257">
        <v>2</v>
      </c>
      <c r="G37" s="257"/>
      <c r="H37" s="257"/>
      <c r="I37" s="257"/>
      <c r="J37" s="257"/>
      <c r="K37" s="254" t="s">
        <v>233</v>
      </c>
      <c r="L37" s="255" t="s">
        <v>220</v>
      </c>
    </row>
    <row r="38" spans="1:12" ht="12" customHeight="1" x14ac:dyDescent="0.3">
      <c r="A38" s="259" t="str">
        <f>$B38&amp;"."&amp;COUNTIFS($B$20:$B38,$B38)</f>
        <v>NHTD.19</v>
      </c>
      <c r="B38" s="250" t="s">
        <v>184</v>
      </c>
      <c r="C38" s="250">
        <v>11019</v>
      </c>
      <c r="D38" s="251" t="s">
        <v>271</v>
      </c>
      <c r="E38" s="255">
        <v>9786</v>
      </c>
      <c r="F38" s="257">
        <v>15</v>
      </c>
      <c r="G38" s="257"/>
      <c r="H38" s="257"/>
      <c r="I38" s="257"/>
      <c r="J38" s="257"/>
      <c r="K38" s="254" t="s">
        <v>234</v>
      </c>
      <c r="L38" s="255" t="s">
        <v>220</v>
      </c>
    </row>
    <row r="39" spans="1:12" ht="12" customHeight="1" x14ac:dyDescent="0.3">
      <c r="A39" s="260" t="str">
        <f>$B39&amp;"."&amp;COUNTIFS($B$20:$B39,$B39)</f>
        <v>NHTD.20</v>
      </c>
      <c r="B39" s="250" t="s">
        <v>184</v>
      </c>
      <c r="C39" s="250">
        <v>11020</v>
      </c>
      <c r="D39" s="251" t="s">
        <v>272</v>
      </c>
      <c r="E39" s="255">
        <v>9787</v>
      </c>
      <c r="F39" s="257">
        <v>27</v>
      </c>
      <c r="G39" s="257"/>
      <c r="H39" s="257"/>
      <c r="I39" s="257"/>
      <c r="J39" s="257"/>
      <c r="K39" s="258" t="s">
        <v>235</v>
      </c>
      <c r="L39" s="255" t="s">
        <v>217</v>
      </c>
    </row>
    <row r="40" spans="1:12" ht="12" customHeight="1" x14ac:dyDescent="0.3">
      <c r="A40" s="260" t="str">
        <f>$B40&amp;"."&amp;COUNTIFS($B$20:$B40,$B40)</f>
        <v>NHTD.21</v>
      </c>
      <c r="B40" s="250" t="s">
        <v>184</v>
      </c>
      <c r="C40" s="250">
        <v>11021</v>
      </c>
      <c r="D40" s="251" t="s">
        <v>332</v>
      </c>
      <c r="E40" s="255">
        <v>9795</v>
      </c>
      <c r="F40" s="257">
        <v>10</v>
      </c>
      <c r="G40" s="257"/>
      <c r="H40" s="257"/>
      <c r="I40" s="257"/>
      <c r="J40" s="257"/>
      <c r="K40" s="254" t="s">
        <v>333</v>
      </c>
      <c r="L40" s="255" t="s">
        <v>220</v>
      </c>
    </row>
    <row r="41" spans="1:12" ht="12" customHeight="1" x14ac:dyDescent="0.3">
      <c r="A41" s="260" t="str">
        <f>$B41&amp;"."&amp;COUNTIFS($B$20:$B41,$B41)</f>
        <v>NHTD.22</v>
      </c>
      <c r="B41" s="250" t="s">
        <v>184</v>
      </c>
      <c r="C41" s="250">
        <v>11022</v>
      </c>
      <c r="D41" s="251" t="s">
        <v>334</v>
      </c>
      <c r="E41" s="255">
        <v>9799</v>
      </c>
      <c r="F41" s="257">
        <v>2</v>
      </c>
      <c r="G41" s="257"/>
      <c r="H41" s="257"/>
      <c r="I41" s="257"/>
      <c r="J41" s="257"/>
      <c r="K41" s="254" t="s">
        <v>335</v>
      </c>
      <c r="L41" s="255" t="s">
        <v>220</v>
      </c>
    </row>
    <row r="42" spans="1:12" ht="12" customHeight="1" x14ac:dyDescent="0.3">
      <c r="A42" s="260" t="str">
        <f>$B42&amp;"."&amp;COUNTIFS($B$20:$B42,$B42)</f>
        <v>TBI.1</v>
      </c>
      <c r="B42" s="250" t="s">
        <v>183</v>
      </c>
      <c r="C42" s="250">
        <v>12019</v>
      </c>
      <c r="D42" s="251" t="s">
        <v>336</v>
      </c>
      <c r="E42" s="255">
        <v>9850</v>
      </c>
      <c r="F42" s="257">
        <v>3</v>
      </c>
      <c r="G42" s="257"/>
      <c r="H42" s="257"/>
      <c r="I42" s="257"/>
      <c r="J42" s="257"/>
      <c r="K42" s="254" t="s">
        <v>337</v>
      </c>
      <c r="L42" s="255" t="s">
        <v>338</v>
      </c>
    </row>
    <row r="43" spans="1:12" ht="12" customHeight="1" x14ac:dyDescent="0.3">
      <c r="A43" s="260" t="str">
        <f>$B43&amp;"."&amp;COUNTIFS($B$20:$B43,$B43)</f>
        <v>TBI.2</v>
      </c>
      <c r="B43" s="250" t="s">
        <v>183</v>
      </c>
      <c r="C43" s="250">
        <v>12020</v>
      </c>
      <c r="D43" s="251" t="s">
        <v>339</v>
      </c>
      <c r="E43" s="255">
        <v>9851</v>
      </c>
      <c r="F43" s="257">
        <v>4</v>
      </c>
      <c r="G43" s="257"/>
      <c r="H43" s="257"/>
      <c r="I43" s="257"/>
      <c r="J43" s="257"/>
      <c r="K43" s="254" t="s">
        <v>340</v>
      </c>
      <c r="L43" s="255" t="s">
        <v>229</v>
      </c>
    </row>
    <row r="44" spans="1:12" ht="12" customHeight="1" x14ac:dyDescent="0.3">
      <c r="A44" s="260" t="str">
        <f>$B44&amp;"."&amp;COUNTIFS($B$20:$B44,$B44)</f>
        <v>TBI.3</v>
      </c>
      <c r="B44" s="250" t="s">
        <v>183</v>
      </c>
      <c r="C44" s="250">
        <v>12021</v>
      </c>
      <c r="D44" s="251" t="s">
        <v>392</v>
      </c>
      <c r="E44" s="255">
        <v>9857</v>
      </c>
      <c r="F44" s="257">
        <v>27</v>
      </c>
      <c r="G44" s="257"/>
      <c r="H44" s="257"/>
      <c r="I44" s="257"/>
      <c r="J44" s="257"/>
      <c r="K44" s="254" t="s">
        <v>236</v>
      </c>
      <c r="L44" s="255" t="s">
        <v>217</v>
      </c>
    </row>
    <row r="45" spans="1:12" ht="12" customHeight="1" x14ac:dyDescent="0.3">
      <c r="A45" s="260" t="str">
        <f>$B45&amp;"."&amp;COUNTIFS($B$20:$B45,$B45)</f>
        <v>TBI.4</v>
      </c>
      <c r="B45" s="250" t="s">
        <v>183</v>
      </c>
      <c r="C45" s="250">
        <v>12022</v>
      </c>
      <c r="D45" s="251" t="s">
        <v>273</v>
      </c>
      <c r="E45" s="255">
        <v>9858</v>
      </c>
      <c r="F45" s="257">
        <v>10</v>
      </c>
      <c r="G45" s="257"/>
      <c r="H45" s="257"/>
      <c r="I45" s="257"/>
      <c r="J45" s="257"/>
      <c r="K45" s="254" t="s">
        <v>221</v>
      </c>
      <c r="L45" s="255" t="s">
        <v>220</v>
      </c>
    </row>
    <row r="46" spans="1:12" ht="12" customHeight="1" x14ac:dyDescent="0.3">
      <c r="A46" s="260" t="str">
        <f>$B46&amp;"."&amp;COUNTIFS($B$20:$B46,$B46)</f>
        <v>TBI.5</v>
      </c>
      <c r="B46" s="250" t="s">
        <v>183</v>
      </c>
      <c r="C46" s="250">
        <v>12023</v>
      </c>
      <c r="D46" s="251" t="s">
        <v>274</v>
      </c>
      <c r="E46" s="255">
        <v>9859</v>
      </c>
      <c r="F46" s="257">
        <v>15</v>
      </c>
      <c r="G46" s="257"/>
      <c r="H46" s="257"/>
      <c r="I46" s="257"/>
      <c r="J46" s="257"/>
      <c r="K46" s="254" t="s">
        <v>237</v>
      </c>
      <c r="L46" s="255" t="s">
        <v>220</v>
      </c>
    </row>
    <row r="47" spans="1:12" ht="12" customHeight="1" x14ac:dyDescent="0.3">
      <c r="A47" s="260" t="str">
        <f>$B47&amp;"."&amp;COUNTIFS($B$20:$B47,$B47)</f>
        <v>TBI.6</v>
      </c>
      <c r="B47" s="250" t="s">
        <v>183</v>
      </c>
      <c r="C47" s="250">
        <v>12024</v>
      </c>
      <c r="D47" s="251" t="s">
        <v>275</v>
      </c>
      <c r="E47" s="255">
        <v>9860</v>
      </c>
      <c r="F47" s="257">
        <v>10</v>
      </c>
      <c r="G47" s="257"/>
      <c r="H47" s="257"/>
      <c r="I47" s="257"/>
      <c r="J47" s="257"/>
      <c r="K47" s="254" t="s">
        <v>238</v>
      </c>
      <c r="L47" s="255" t="s">
        <v>220</v>
      </c>
    </row>
    <row r="48" spans="1:12" ht="12" customHeight="1" x14ac:dyDescent="0.3">
      <c r="A48" s="260" t="str">
        <f>$B48&amp;"."&amp;COUNTIFS($B$20:$B48,$B48)</f>
        <v>TBI.7</v>
      </c>
      <c r="B48" s="250" t="s">
        <v>183</v>
      </c>
      <c r="C48" s="250">
        <v>12025</v>
      </c>
      <c r="D48" s="251" t="s">
        <v>260</v>
      </c>
      <c r="E48" s="255">
        <v>9861</v>
      </c>
      <c r="F48" s="257">
        <v>10</v>
      </c>
      <c r="G48" s="257"/>
      <c r="H48" s="257"/>
      <c r="I48" s="257"/>
      <c r="J48" s="257"/>
      <c r="K48" s="254" t="s">
        <v>219</v>
      </c>
      <c r="L48" s="255" t="s">
        <v>220</v>
      </c>
    </row>
    <row r="49" spans="1:12" ht="12" customHeight="1" x14ac:dyDescent="0.3">
      <c r="A49" s="259" t="str">
        <f>$B49&amp;"."&amp;COUNTIFS($B$20:$B49,$B49)</f>
        <v>TBI.8</v>
      </c>
      <c r="B49" s="255" t="s">
        <v>183</v>
      </c>
      <c r="C49" s="250">
        <v>12026</v>
      </c>
      <c r="D49" s="251" t="s">
        <v>276</v>
      </c>
      <c r="E49" s="255">
        <v>9863</v>
      </c>
      <c r="F49" s="257">
        <v>10</v>
      </c>
      <c r="G49" s="257"/>
      <c r="H49" s="257"/>
      <c r="I49" s="257"/>
      <c r="J49" s="257"/>
      <c r="K49" s="254" t="s">
        <v>239</v>
      </c>
      <c r="L49" s="255" t="s">
        <v>220</v>
      </c>
    </row>
    <row r="50" spans="1:12" ht="12" customHeight="1" x14ac:dyDescent="0.3">
      <c r="A50" s="259" t="str">
        <f>$B50&amp;"."&amp;COUNTIFS($B$20:$B50,$B50)</f>
        <v>TBI.9</v>
      </c>
      <c r="B50" s="255" t="s">
        <v>183</v>
      </c>
      <c r="C50" s="250">
        <v>12027</v>
      </c>
      <c r="D50" s="251" t="s">
        <v>277</v>
      </c>
      <c r="E50" s="255">
        <v>9867</v>
      </c>
      <c r="F50" s="257">
        <v>27</v>
      </c>
      <c r="G50" s="257"/>
      <c r="H50" s="257"/>
      <c r="I50" s="257"/>
      <c r="J50" s="257"/>
      <c r="K50" s="258" t="s">
        <v>223</v>
      </c>
      <c r="L50" s="255" t="s">
        <v>217</v>
      </c>
    </row>
    <row r="51" spans="1:12" ht="12" customHeight="1" x14ac:dyDescent="0.3">
      <c r="A51" s="259" t="str">
        <f>$B51&amp;"."&amp;COUNTIFS($B$20:$B51,$B51)</f>
        <v>TBI.10</v>
      </c>
      <c r="B51" s="255" t="s">
        <v>183</v>
      </c>
      <c r="C51" s="250">
        <v>12028</v>
      </c>
      <c r="D51" s="251" t="s">
        <v>278</v>
      </c>
      <c r="E51" s="255">
        <v>9870</v>
      </c>
      <c r="F51" s="257">
        <v>15</v>
      </c>
      <c r="G51" s="257"/>
      <c r="H51" s="257"/>
      <c r="I51" s="257"/>
      <c r="J51" s="257"/>
      <c r="K51" s="254" t="s">
        <v>240</v>
      </c>
      <c r="L51" s="255" t="s">
        <v>220</v>
      </c>
    </row>
    <row r="52" spans="1:12" ht="12" customHeight="1" x14ac:dyDescent="0.3">
      <c r="A52" s="259" t="str">
        <f>$B52&amp;"."&amp;COUNTIFS($B$20:$B52,$B52)</f>
        <v>TBI.11</v>
      </c>
      <c r="B52" s="255" t="s">
        <v>183</v>
      </c>
      <c r="C52" s="250">
        <v>12029</v>
      </c>
      <c r="D52" s="251" t="s">
        <v>264</v>
      </c>
      <c r="E52" s="255">
        <v>9874</v>
      </c>
      <c r="F52" s="257">
        <v>27</v>
      </c>
      <c r="G52" s="257"/>
      <c r="H52" s="257"/>
      <c r="I52" s="257"/>
      <c r="J52" s="257"/>
      <c r="K52" s="254" t="s">
        <v>224</v>
      </c>
      <c r="L52" s="255" t="s">
        <v>217</v>
      </c>
    </row>
    <row r="53" spans="1:12" ht="12" customHeight="1" x14ac:dyDescent="0.3">
      <c r="A53" s="259" t="str">
        <f>$B53&amp;"."&amp;COUNTIFS($B$20:$B53,$B53)</f>
        <v>TBI.12</v>
      </c>
      <c r="B53" s="255" t="s">
        <v>183</v>
      </c>
      <c r="C53" s="250">
        <v>12030</v>
      </c>
      <c r="D53" s="251" t="s">
        <v>279</v>
      </c>
      <c r="E53" s="255">
        <v>9875</v>
      </c>
      <c r="F53" s="257">
        <v>2</v>
      </c>
      <c r="G53" s="257"/>
      <c r="H53" s="257"/>
      <c r="I53" s="257"/>
      <c r="J53" s="257"/>
      <c r="K53" s="254" t="s">
        <v>241</v>
      </c>
      <c r="L53" s="255" t="s">
        <v>227</v>
      </c>
    </row>
    <row r="54" spans="1:12" ht="12" customHeight="1" x14ac:dyDescent="0.3">
      <c r="A54" s="259" t="str">
        <f>$B54&amp;"."&amp;COUNTIFS($B$20:$B54,$B54)</f>
        <v>OCFS.1</v>
      </c>
      <c r="B54" s="255" t="s">
        <v>180</v>
      </c>
      <c r="C54" s="250">
        <v>21030</v>
      </c>
      <c r="D54" s="251" t="s">
        <v>280</v>
      </c>
      <c r="E54" s="255">
        <v>1300</v>
      </c>
      <c r="F54" s="257"/>
      <c r="G54" s="257">
        <v>1327</v>
      </c>
      <c r="H54" s="257"/>
      <c r="I54" s="257">
        <v>1354</v>
      </c>
      <c r="J54" s="257"/>
      <c r="K54" s="258" t="s">
        <v>242</v>
      </c>
      <c r="L54" s="255" t="s">
        <v>229</v>
      </c>
    </row>
    <row r="55" spans="1:12" ht="12" customHeight="1" x14ac:dyDescent="0.3">
      <c r="A55" s="259" t="str">
        <f>$B55&amp;"."&amp;COUNTIFS($B$20:$B55,$B55)</f>
        <v>OCFS.2</v>
      </c>
      <c r="B55" s="255" t="s">
        <v>180</v>
      </c>
      <c r="C55" s="250">
        <v>20032</v>
      </c>
      <c r="D55" s="251" t="s">
        <v>281</v>
      </c>
      <c r="E55" s="255">
        <v>1301</v>
      </c>
      <c r="F55" s="257"/>
      <c r="G55" s="257">
        <v>1328</v>
      </c>
      <c r="H55" s="257"/>
      <c r="I55" s="257">
        <v>1355</v>
      </c>
      <c r="J55" s="257"/>
      <c r="K55" s="254" t="s">
        <v>243</v>
      </c>
      <c r="L55" s="255" t="s">
        <v>229</v>
      </c>
    </row>
    <row r="56" spans="1:12" ht="12" customHeight="1" x14ac:dyDescent="0.3">
      <c r="A56" s="259" t="str">
        <f>$B56&amp;"."&amp;COUNTIFS($B$20:$B56,$B56)</f>
        <v>OCFS.3</v>
      </c>
      <c r="B56" s="255" t="s">
        <v>180</v>
      </c>
      <c r="C56" s="250">
        <v>20034</v>
      </c>
      <c r="D56" s="251" t="s">
        <v>341</v>
      </c>
      <c r="E56" s="255">
        <v>1302</v>
      </c>
      <c r="F56" s="257"/>
      <c r="G56" s="257">
        <v>1329</v>
      </c>
      <c r="H56" s="257"/>
      <c r="I56" s="257">
        <v>1356</v>
      </c>
      <c r="J56" s="257"/>
      <c r="K56" s="254" t="s">
        <v>342</v>
      </c>
      <c r="L56" s="255" t="s">
        <v>343</v>
      </c>
    </row>
    <row r="57" spans="1:12" ht="12" customHeight="1" x14ac:dyDescent="0.3">
      <c r="A57" s="259" t="str">
        <f>$B57&amp;"."&amp;COUNTIFS($B$20:$B57,$B57)</f>
        <v>OCFS.4</v>
      </c>
      <c r="B57" s="255" t="s">
        <v>180</v>
      </c>
      <c r="C57" s="250">
        <v>20035</v>
      </c>
      <c r="D57" s="251" t="s">
        <v>344</v>
      </c>
      <c r="E57" s="255">
        <v>1303</v>
      </c>
      <c r="F57" s="257"/>
      <c r="G57" s="257">
        <v>1330</v>
      </c>
      <c r="H57" s="257"/>
      <c r="I57" s="257">
        <v>1357</v>
      </c>
      <c r="J57" s="257"/>
      <c r="K57" s="258" t="s">
        <v>345</v>
      </c>
      <c r="L57" s="255" t="s">
        <v>343</v>
      </c>
    </row>
    <row r="58" spans="1:12" ht="12" customHeight="1" x14ac:dyDescent="0.3">
      <c r="A58" s="259" t="str">
        <f>$B58&amp;"."&amp;COUNTIFS($B$20:$B58,$B58)</f>
        <v>OCFS.5</v>
      </c>
      <c r="B58" s="255" t="s">
        <v>180</v>
      </c>
      <c r="C58" s="250">
        <v>20036</v>
      </c>
      <c r="D58" s="251" t="s">
        <v>346</v>
      </c>
      <c r="E58" s="255">
        <v>1304</v>
      </c>
      <c r="F58" s="257"/>
      <c r="G58" s="257">
        <v>1331</v>
      </c>
      <c r="H58" s="257"/>
      <c r="I58" s="257">
        <v>1358</v>
      </c>
      <c r="J58" s="257"/>
      <c r="K58" s="258" t="s">
        <v>347</v>
      </c>
      <c r="L58" s="255" t="s">
        <v>229</v>
      </c>
    </row>
    <row r="59" spans="1:12" ht="12" customHeight="1" x14ac:dyDescent="0.3">
      <c r="A59" s="259" t="str">
        <f>$B59&amp;"."&amp;COUNTIFS($B$20:$B59,$B59)</f>
        <v>OCFS.6</v>
      </c>
      <c r="B59" s="255" t="s">
        <v>180</v>
      </c>
      <c r="C59" s="250">
        <v>20037</v>
      </c>
      <c r="D59" s="251" t="s">
        <v>348</v>
      </c>
      <c r="E59" s="255">
        <v>1305</v>
      </c>
      <c r="F59" s="257"/>
      <c r="G59" s="257">
        <v>1332</v>
      </c>
      <c r="H59" s="257"/>
      <c r="I59" s="257">
        <v>1359</v>
      </c>
      <c r="J59" s="257"/>
      <c r="K59" s="254" t="s">
        <v>349</v>
      </c>
      <c r="L59" s="255" t="s">
        <v>229</v>
      </c>
    </row>
    <row r="60" spans="1:12" ht="12" customHeight="1" x14ac:dyDescent="0.3">
      <c r="A60" s="259" t="str">
        <f>$B60&amp;"."&amp;COUNTIFS($B$20:$B60,$B60)</f>
        <v>OCFS.7</v>
      </c>
      <c r="B60" s="255" t="s">
        <v>180</v>
      </c>
      <c r="C60" s="250">
        <v>20038</v>
      </c>
      <c r="D60" s="251" t="s">
        <v>350</v>
      </c>
      <c r="E60" s="255">
        <v>1306</v>
      </c>
      <c r="F60" s="257"/>
      <c r="G60" s="257">
        <v>1333</v>
      </c>
      <c r="H60" s="257"/>
      <c r="I60" s="257">
        <v>1360</v>
      </c>
      <c r="J60" s="257"/>
      <c r="K60" s="254" t="s">
        <v>351</v>
      </c>
      <c r="L60" s="255" t="s">
        <v>244</v>
      </c>
    </row>
    <row r="61" spans="1:12" ht="12" customHeight="1" x14ac:dyDescent="0.3">
      <c r="A61" s="259" t="str">
        <f>$B61&amp;"."&amp;COUNTIFS($B$20:$B61,$B61)</f>
        <v>OCFS.8</v>
      </c>
      <c r="B61" s="255" t="s">
        <v>180</v>
      </c>
      <c r="C61" s="250">
        <v>20039</v>
      </c>
      <c r="D61" s="251" t="s">
        <v>352</v>
      </c>
      <c r="E61" s="255">
        <v>1307</v>
      </c>
      <c r="F61" s="257"/>
      <c r="G61" s="257">
        <v>1334</v>
      </c>
      <c r="H61" s="257"/>
      <c r="I61" s="257">
        <v>1361</v>
      </c>
      <c r="J61" s="257"/>
      <c r="K61" s="258" t="s">
        <v>353</v>
      </c>
      <c r="L61" s="255" t="s">
        <v>244</v>
      </c>
    </row>
    <row r="62" spans="1:12" ht="12" customHeight="1" x14ac:dyDescent="0.3">
      <c r="A62" s="259" t="str">
        <f>$B62&amp;"."&amp;COUNTIFS($B$20:$B62,$B62)</f>
        <v>OCFS.9</v>
      </c>
      <c r="B62" s="255" t="s">
        <v>180</v>
      </c>
      <c r="C62" s="250">
        <v>20040</v>
      </c>
      <c r="D62" s="251" t="s">
        <v>354</v>
      </c>
      <c r="E62" s="255">
        <v>1308</v>
      </c>
      <c r="F62" s="257"/>
      <c r="G62" s="257">
        <v>1335</v>
      </c>
      <c r="H62" s="257"/>
      <c r="I62" s="257">
        <v>1362</v>
      </c>
      <c r="J62" s="257"/>
      <c r="K62" s="254" t="s">
        <v>355</v>
      </c>
      <c r="L62" s="255" t="s">
        <v>244</v>
      </c>
    </row>
    <row r="63" spans="1:12" ht="12" customHeight="1" x14ac:dyDescent="0.3">
      <c r="A63" s="259" t="str">
        <f>$B63&amp;"."&amp;COUNTIFS($B$20:$B63,$B63)</f>
        <v>OCFS.10</v>
      </c>
      <c r="B63" s="255" t="s">
        <v>180</v>
      </c>
      <c r="C63" s="250">
        <v>20041</v>
      </c>
      <c r="D63" s="251" t="s">
        <v>356</v>
      </c>
      <c r="E63" s="255">
        <v>1309</v>
      </c>
      <c r="F63" s="257"/>
      <c r="G63" s="257">
        <v>1336</v>
      </c>
      <c r="H63" s="257"/>
      <c r="I63" s="257">
        <v>1363</v>
      </c>
      <c r="J63" s="257"/>
      <c r="K63" s="254" t="s">
        <v>357</v>
      </c>
      <c r="L63" s="255" t="s">
        <v>244</v>
      </c>
    </row>
    <row r="64" spans="1:12" ht="12" customHeight="1" x14ac:dyDescent="0.3">
      <c r="A64" s="259" t="str">
        <f>$B64&amp;"."&amp;COUNTIFS($B$20:$B64,$B64)</f>
        <v>OCFS.11</v>
      </c>
      <c r="B64" s="255" t="s">
        <v>180</v>
      </c>
      <c r="C64" s="250">
        <v>20042</v>
      </c>
      <c r="D64" s="251" t="s">
        <v>358</v>
      </c>
      <c r="E64" s="255">
        <v>1310</v>
      </c>
      <c r="F64" s="257"/>
      <c r="G64" s="257">
        <v>1337</v>
      </c>
      <c r="H64" s="257"/>
      <c r="I64" s="257">
        <v>1364</v>
      </c>
      <c r="J64" s="257"/>
      <c r="K64" s="254" t="s">
        <v>359</v>
      </c>
      <c r="L64" s="255" t="s">
        <v>220</v>
      </c>
    </row>
    <row r="65" spans="1:12" ht="12" customHeight="1" x14ac:dyDescent="0.3">
      <c r="A65" s="259" t="str">
        <f>$B65&amp;"."&amp;COUNTIFS($B$20:$B65,$B65)</f>
        <v>OCFS.12</v>
      </c>
      <c r="B65" s="255" t="s">
        <v>180</v>
      </c>
      <c r="C65" s="250">
        <v>20043</v>
      </c>
      <c r="D65" s="251" t="s">
        <v>360</v>
      </c>
      <c r="E65" s="255">
        <v>1311</v>
      </c>
      <c r="F65" s="257"/>
      <c r="G65" s="257">
        <v>1338</v>
      </c>
      <c r="H65" s="257"/>
      <c r="I65" s="257">
        <v>1365</v>
      </c>
      <c r="J65" s="257"/>
      <c r="K65" s="254" t="s">
        <v>361</v>
      </c>
      <c r="L65" s="255" t="s">
        <v>220</v>
      </c>
    </row>
    <row r="66" spans="1:12" ht="12" customHeight="1" x14ac:dyDescent="0.3">
      <c r="A66" s="259" t="str">
        <f>$B66&amp;"."&amp;COUNTIFS($B$20:$B66,$B66)</f>
        <v>OCFS.13</v>
      </c>
      <c r="B66" s="255" t="s">
        <v>180</v>
      </c>
      <c r="C66" s="250">
        <v>20044</v>
      </c>
      <c r="D66" s="251" t="s">
        <v>362</v>
      </c>
      <c r="E66" s="255">
        <v>1312</v>
      </c>
      <c r="F66" s="257"/>
      <c r="G66" s="257">
        <v>1339</v>
      </c>
      <c r="H66" s="257"/>
      <c r="I66" s="257">
        <v>1366</v>
      </c>
      <c r="J66" s="257"/>
      <c r="K66" s="254" t="s">
        <v>363</v>
      </c>
      <c r="L66" s="255" t="s">
        <v>244</v>
      </c>
    </row>
    <row r="67" spans="1:12" ht="12" customHeight="1" x14ac:dyDescent="0.3">
      <c r="A67" s="259" t="str">
        <f>$B67&amp;"."&amp;COUNTIFS($B$20:$B67,$B67)</f>
        <v>OCFS.14</v>
      </c>
      <c r="B67" s="255" t="s">
        <v>180</v>
      </c>
      <c r="C67" s="250">
        <v>20045</v>
      </c>
      <c r="D67" s="251" t="s">
        <v>364</v>
      </c>
      <c r="E67" s="255">
        <v>1313</v>
      </c>
      <c r="F67" s="257"/>
      <c r="G67" s="257">
        <v>1340</v>
      </c>
      <c r="H67" s="257"/>
      <c r="I67" s="257">
        <v>1367</v>
      </c>
      <c r="J67" s="257"/>
      <c r="K67" s="254" t="s">
        <v>365</v>
      </c>
      <c r="L67" s="255" t="s">
        <v>244</v>
      </c>
    </row>
    <row r="68" spans="1:12" ht="12" customHeight="1" x14ac:dyDescent="0.3">
      <c r="A68" s="259" t="str">
        <f>$B68&amp;"."&amp;COUNTIFS($B$20:$B68,$B68)</f>
        <v>OCFS.15</v>
      </c>
      <c r="B68" s="255" t="s">
        <v>180</v>
      </c>
      <c r="C68" s="250">
        <v>20046</v>
      </c>
      <c r="D68" s="251" t="s">
        <v>366</v>
      </c>
      <c r="E68" s="255">
        <v>1314</v>
      </c>
      <c r="F68" s="257"/>
      <c r="G68" s="257">
        <v>1341</v>
      </c>
      <c r="H68" s="257"/>
      <c r="I68" s="257">
        <v>1368</v>
      </c>
      <c r="J68" s="257"/>
      <c r="K68" s="254" t="s">
        <v>367</v>
      </c>
      <c r="L68" s="255" t="s">
        <v>220</v>
      </c>
    </row>
    <row r="69" spans="1:12" ht="12" customHeight="1" x14ac:dyDescent="0.3">
      <c r="A69" s="259" t="str">
        <f>$B69&amp;"."&amp;COUNTIFS($B$20:$B69,$B69)</f>
        <v>OCFS.16</v>
      </c>
      <c r="B69" s="255" t="s">
        <v>180</v>
      </c>
      <c r="C69" s="250">
        <v>20047</v>
      </c>
      <c r="D69" s="251" t="s">
        <v>368</v>
      </c>
      <c r="E69" s="255">
        <v>1315</v>
      </c>
      <c r="F69" s="257"/>
      <c r="G69" s="257">
        <v>1342</v>
      </c>
      <c r="H69" s="257"/>
      <c r="I69" s="257">
        <v>1369</v>
      </c>
      <c r="J69" s="257"/>
      <c r="K69" s="254" t="s">
        <v>369</v>
      </c>
      <c r="L69" s="255" t="s">
        <v>220</v>
      </c>
    </row>
    <row r="70" spans="1:12" ht="12" customHeight="1" x14ac:dyDescent="0.3">
      <c r="A70" s="259" t="str">
        <f>$B70&amp;"."&amp;COUNTIFS($B$20:$B70,$B70)</f>
        <v>OCFS.17</v>
      </c>
      <c r="B70" s="255" t="s">
        <v>180</v>
      </c>
      <c r="C70" s="250">
        <v>20048</v>
      </c>
      <c r="D70" s="251" t="s">
        <v>282</v>
      </c>
      <c r="E70" s="255">
        <v>1316</v>
      </c>
      <c r="F70" s="257"/>
      <c r="G70" s="257">
        <v>1343</v>
      </c>
      <c r="H70" s="257"/>
      <c r="I70" s="257">
        <v>1370</v>
      </c>
      <c r="J70" s="257"/>
      <c r="K70" s="254" t="s">
        <v>245</v>
      </c>
      <c r="L70" s="255" t="s">
        <v>220</v>
      </c>
    </row>
    <row r="71" spans="1:12" ht="12" customHeight="1" x14ac:dyDescent="0.3">
      <c r="A71" s="259" t="str">
        <f>$B71&amp;"."&amp;COUNTIFS($B$20:$B71,$B71)</f>
        <v>OCFS.18</v>
      </c>
      <c r="B71" s="255" t="s">
        <v>180</v>
      </c>
      <c r="C71" s="250">
        <v>20049</v>
      </c>
      <c r="D71" s="251" t="s">
        <v>370</v>
      </c>
      <c r="E71" s="255">
        <v>1317</v>
      </c>
      <c r="F71" s="257"/>
      <c r="G71" s="257">
        <v>1344</v>
      </c>
      <c r="H71" s="257"/>
      <c r="I71" s="257">
        <v>1371</v>
      </c>
      <c r="J71" s="257"/>
      <c r="K71" s="254" t="s">
        <v>371</v>
      </c>
      <c r="L71" s="255" t="s">
        <v>244</v>
      </c>
    </row>
    <row r="72" spans="1:12" ht="12" customHeight="1" x14ac:dyDescent="0.3">
      <c r="A72" s="259" t="str">
        <f>$B72&amp;"."&amp;COUNTIFS($B$20:$B72,$B72)</f>
        <v>OCFS.19</v>
      </c>
      <c r="B72" s="255" t="s">
        <v>180</v>
      </c>
      <c r="C72" s="250">
        <v>20050</v>
      </c>
      <c r="D72" s="251" t="s">
        <v>372</v>
      </c>
      <c r="E72" s="255">
        <v>1318</v>
      </c>
      <c r="F72" s="257"/>
      <c r="G72" s="257">
        <v>1345</v>
      </c>
      <c r="H72" s="257"/>
      <c r="I72" s="257">
        <v>1372</v>
      </c>
      <c r="J72" s="257"/>
      <c r="K72" s="254" t="s">
        <v>373</v>
      </c>
      <c r="L72" s="255" t="s">
        <v>227</v>
      </c>
    </row>
    <row r="73" spans="1:12" ht="12" customHeight="1" x14ac:dyDescent="0.3">
      <c r="A73" s="259" t="str">
        <f>$B73&amp;"."&amp;COUNTIFS($B$20:$B73,$B73)</f>
        <v>OCFS.20</v>
      </c>
      <c r="B73" s="255" t="s">
        <v>180</v>
      </c>
      <c r="C73" s="250">
        <v>20051</v>
      </c>
      <c r="D73" s="251" t="s">
        <v>374</v>
      </c>
      <c r="E73" s="255">
        <v>1319</v>
      </c>
      <c r="F73" s="257"/>
      <c r="G73" s="257">
        <v>1346</v>
      </c>
      <c r="H73" s="257"/>
      <c r="I73" s="257">
        <v>1373</v>
      </c>
      <c r="J73" s="257"/>
      <c r="K73" s="254" t="s">
        <v>375</v>
      </c>
      <c r="L73" s="255" t="s">
        <v>244</v>
      </c>
    </row>
    <row r="74" spans="1:12" ht="12" customHeight="1" x14ac:dyDescent="0.3">
      <c r="A74" s="259" t="str">
        <f>$B74&amp;"."&amp;COUNTIFS($B$20:$B74,$B74)</f>
        <v>OCFS.21</v>
      </c>
      <c r="B74" s="255" t="s">
        <v>180</v>
      </c>
      <c r="C74" s="250">
        <v>20052</v>
      </c>
      <c r="D74" s="251" t="s">
        <v>376</v>
      </c>
      <c r="E74" s="255">
        <v>1320</v>
      </c>
      <c r="F74" s="257"/>
      <c r="G74" s="257">
        <v>1347</v>
      </c>
      <c r="H74" s="257"/>
      <c r="I74" s="257">
        <v>1374</v>
      </c>
      <c r="J74" s="257"/>
      <c r="K74" s="254" t="s">
        <v>377</v>
      </c>
      <c r="L74" s="255" t="s">
        <v>244</v>
      </c>
    </row>
    <row r="75" spans="1:12" ht="12" customHeight="1" x14ac:dyDescent="0.3">
      <c r="A75" s="259" t="str">
        <f>$B75&amp;"."&amp;COUNTIFS($B$20:$B75,$B75)</f>
        <v>OCFS.22</v>
      </c>
      <c r="B75" s="255" t="s">
        <v>180</v>
      </c>
      <c r="C75" s="250">
        <v>20053</v>
      </c>
      <c r="D75" s="251" t="s">
        <v>283</v>
      </c>
      <c r="E75" s="255">
        <v>1321</v>
      </c>
      <c r="F75" s="257"/>
      <c r="G75" s="257">
        <v>1348</v>
      </c>
      <c r="H75" s="257"/>
      <c r="I75" s="257">
        <v>1375</v>
      </c>
      <c r="J75" s="257"/>
      <c r="K75" s="254" t="s">
        <v>246</v>
      </c>
      <c r="L75" s="255" t="s">
        <v>244</v>
      </c>
    </row>
    <row r="76" spans="1:12" ht="12" customHeight="1" x14ac:dyDescent="0.3">
      <c r="A76" s="259" t="str">
        <f>$B76&amp;"."&amp;COUNTIFS($B$20:$B76,$B76)</f>
        <v>OCFS.23</v>
      </c>
      <c r="B76" s="255" t="s">
        <v>180</v>
      </c>
      <c r="C76" s="250">
        <v>20054</v>
      </c>
      <c r="D76" s="251" t="s">
        <v>284</v>
      </c>
      <c r="E76" s="255">
        <v>1322</v>
      </c>
      <c r="F76" s="257"/>
      <c r="G76" s="257">
        <v>1349</v>
      </c>
      <c r="H76" s="257"/>
      <c r="I76" s="257">
        <v>1376</v>
      </c>
      <c r="J76" s="257"/>
      <c r="K76" s="254" t="s">
        <v>247</v>
      </c>
      <c r="L76" s="255" t="s">
        <v>244</v>
      </c>
    </row>
    <row r="77" spans="1:12" ht="12" customHeight="1" x14ac:dyDescent="0.3">
      <c r="A77" s="259" t="str">
        <f>$B77&amp;"."&amp;COUNTIFS($B$20:$B77,$B77)</f>
        <v>OCFS.24</v>
      </c>
      <c r="B77" s="255" t="s">
        <v>180</v>
      </c>
      <c r="C77" s="250">
        <v>20055</v>
      </c>
      <c r="D77" s="251" t="s">
        <v>378</v>
      </c>
      <c r="E77" s="255">
        <v>1323</v>
      </c>
      <c r="F77" s="257"/>
      <c r="G77" s="257">
        <v>1350</v>
      </c>
      <c r="H77" s="257"/>
      <c r="I77" s="257">
        <v>1377</v>
      </c>
      <c r="J77" s="257"/>
      <c r="K77" s="254" t="s">
        <v>379</v>
      </c>
      <c r="L77" s="255" t="s">
        <v>244</v>
      </c>
    </row>
    <row r="78" spans="1:12" ht="12" customHeight="1" x14ac:dyDescent="0.3">
      <c r="A78" s="259" t="str">
        <f>$B78&amp;"."&amp;COUNTIFS($B$20:$B78,$B78)</f>
        <v>OCFS.25</v>
      </c>
      <c r="B78" s="255" t="s">
        <v>180</v>
      </c>
      <c r="C78" s="250">
        <v>20056</v>
      </c>
      <c r="D78" s="251" t="s">
        <v>380</v>
      </c>
      <c r="E78" s="255">
        <v>1324</v>
      </c>
      <c r="F78" s="257"/>
      <c r="G78" s="257">
        <v>1351</v>
      </c>
      <c r="H78" s="257"/>
      <c r="I78" s="257">
        <v>1378</v>
      </c>
      <c r="J78" s="257"/>
      <c r="K78" s="254" t="s">
        <v>381</v>
      </c>
      <c r="L78" s="255" t="s">
        <v>227</v>
      </c>
    </row>
    <row r="79" spans="1:12" ht="12" customHeight="1" x14ac:dyDescent="0.3">
      <c r="A79" s="259" t="str">
        <f>$B79&amp;"."&amp;COUNTIFS($B$20:$B79,$B79)</f>
        <v>OCFS.26</v>
      </c>
      <c r="B79" s="255" t="s">
        <v>180</v>
      </c>
      <c r="C79" s="250">
        <v>20057</v>
      </c>
      <c r="D79" s="251" t="s">
        <v>285</v>
      </c>
      <c r="E79" s="255">
        <v>1325</v>
      </c>
      <c r="F79" s="257"/>
      <c r="G79" s="257">
        <v>1352</v>
      </c>
      <c r="H79" s="257"/>
      <c r="I79" s="257">
        <v>1379</v>
      </c>
      <c r="J79" s="257"/>
      <c r="K79" s="254" t="s">
        <v>248</v>
      </c>
      <c r="L79" s="255" t="s">
        <v>249</v>
      </c>
    </row>
    <row r="80" spans="1:12" ht="12" customHeight="1" x14ac:dyDescent="0.3">
      <c r="A80" s="259" t="str">
        <f>$B80&amp;"."&amp;COUNTIFS($B$20:$B80,$B80)</f>
        <v>OCFS.27</v>
      </c>
      <c r="B80" s="255" t="s">
        <v>180</v>
      </c>
      <c r="C80" s="250">
        <v>20058</v>
      </c>
      <c r="D80" s="251" t="s">
        <v>286</v>
      </c>
      <c r="E80" s="255">
        <v>1326</v>
      </c>
      <c r="F80" s="257"/>
      <c r="G80" s="257">
        <v>1353</v>
      </c>
      <c r="H80" s="257"/>
      <c r="I80" s="257">
        <v>1380</v>
      </c>
      <c r="J80" s="257"/>
      <c r="K80" s="254" t="s">
        <v>250</v>
      </c>
      <c r="L80" s="255" t="s">
        <v>249</v>
      </c>
    </row>
    <row r="81" spans="1:12" ht="12" customHeight="1" x14ac:dyDescent="0.3">
      <c r="A81" s="259" t="str">
        <f>$B81&amp;"."&amp;COUNTIFS($B$20:$B81,$B81)</f>
        <v>CAH I &amp; II.1</v>
      </c>
      <c r="B81" s="255" t="s">
        <v>422</v>
      </c>
      <c r="C81" s="250">
        <v>13001</v>
      </c>
      <c r="D81" s="251" t="s">
        <v>397</v>
      </c>
      <c r="E81" s="255">
        <v>2301</v>
      </c>
      <c r="F81" s="257">
        <v>26</v>
      </c>
      <c r="G81" s="257"/>
      <c r="H81" s="257"/>
      <c r="I81" s="257"/>
      <c r="J81" s="257"/>
      <c r="K81" s="254" t="s">
        <v>398</v>
      </c>
      <c r="L81" s="255" t="s">
        <v>399</v>
      </c>
    </row>
    <row r="82" spans="1:12" ht="12" customHeight="1" x14ac:dyDescent="0.3">
      <c r="A82" s="259" t="str">
        <f>$B82&amp;"."&amp;COUNTIFS($B$20:$B82,$B82)</f>
        <v>CAH I &amp; II.2</v>
      </c>
      <c r="B82" s="255" t="s">
        <v>422</v>
      </c>
      <c r="C82" s="250">
        <v>15001</v>
      </c>
      <c r="D82" s="251" t="s">
        <v>400</v>
      </c>
      <c r="E82" s="255">
        <v>2332</v>
      </c>
      <c r="F82" s="257">
        <v>26</v>
      </c>
      <c r="G82" s="257"/>
      <c r="H82" s="257"/>
      <c r="I82" s="257"/>
      <c r="J82" s="257"/>
      <c r="K82" s="254" t="s">
        <v>401</v>
      </c>
      <c r="L82" s="255" t="s">
        <v>402</v>
      </c>
    </row>
    <row r="83" spans="1:12" ht="12" customHeight="1" x14ac:dyDescent="0.3">
      <c r="A83" s="259" t="str">
        <f>$B83&amp;"."&amp;COUNTIFS($B$20:$B83,$B83)</f>
        <v>CAH I &amp; II.3</v>
      </c>
      <c r="B83" s="255" t="s">
        <v>422</v>
      </c>
      <c r="C83" s="250">
        <v>15002</v>
      </c>
      <c r="D83" s="251" t="s">
        <v>403</v>
      </c>
      <c r="E83" s="255">
        <v>2334</v>
      </c>
      <c r="F83" s="257">
        <v>26</v>
      </c>
      <c r="G83" s="257"/>
      <c r="H83" s="257"/>
      <c r="I83" s="257"/>
      <c r="J83" s="257"/>
      <c r="K83" s="254" t="s">
        <v>404</v>
      </c>
      <c r="L83" s="255" t="s">
        <v>402</v>
      </c>
    </row>
    <row r="84" spans="1:12" ht="12" customHeight="1" x14ac:dyDescent="0.3">
      <c r="A84" s="259" t="str">
        <f>$B84&amp;"."&amp;COUNTIFS($B$20:$B84,$B84)</f>
        <v>CAH I &amp; II.4</v>
      </c>
      <c r="B84" s="255" t="s">
        <v>422</v>
      </c>
      <c r="C84" s="250">
        <v>15003</v>
      </c>
      <c r="D84" s="251" t="s">
        <v>405</v>
      </c>
      <c r="E84" s="255">
        <v>2335</v>
      </c>
      <c r="F84" s="257">
        <v>26</v>
      </c>
      <c r="G84" s="257"/>
      <c r="H84" s="257"/>
      <c r="I84" s="257"/>
      <c r="J84" s="257"/>
      <c r="K84" s="254" t="s">
        <v>406</v>
      </c>
      <c r="L84" s="255" t="s">
        <v>402</v>
      </c>
    </row>
    <row r="85" spans="1:12" ht="12" customHeight="1" x14ac:dyDescent="0.3">
      <c r="A85" s="259" t="str">
        <f>$B85&amp;"."&amp;COUNTIFS($B$20:$B85,$B85)</f>
        <v>CAH I &amp; II.5</v>
      </c>
      <c r="B85" s="255" t="s">
        <v>422</v>
      </c>
      <c r="C85" s="250">
        <v>15004</v>
      </c>
      <c r="D85" s="251" t="s">
        <v>407</v>
      </c>
      <c r="E85" s="255">
        <v>2336</v>
      </c>
      <c r="F85" s="257">
        <v>26</v>
      </c>
      <c r="G85" s="257"/>
      <c r="H85" s="257"/>
      <c r="I85" s="257"/>
      <c r="J85" s="257"/>
      <c r="K85" s="254" t="s">
        <v>408</v>
      </c>
      <c r="L85" s="255" t="s">
        <v>402</v>
      </c>
    </row>
    <row r="86" spans="1:12" ht="12" customHeight="1" x14ac:dyDescent="0.3">
      <c r="A86" s="259" t="str">
        <f>$B86&amp;"."&amp;COUNTIFS($B$20:$B86,$B86)</f>
        <v>CAH I &amp; II.6</v>
      </c>
      <c r="B86" s="255" t="s">
        <v>422</v>
      </c>
      <c r="C86" s="250">
        <v>14001</v>
      </c>
      <c r="D86" s="251" t="s">
        <v>409</v>
      </c>
      <c r="E86" s="255">
        <v>2302</v>
      </c>
      <c r="F86" s="257">
        <v>26</v>
      </c>
      <c r="G86" s="257"/>
      <c r="H86" s="257"/>
      <c r="I86" s="257"/>
      <c r="J86" s="257"/>
      <c r="K86" s="254" t="s">
        <v>398</v>
      </c>
      <c r="L86" s="255" t="s">
        <v>399</v>
      </c>
    </row>
    <row r="87" spans="1:12" ht="12" customHeight="1" x14ac:dyDescent="0.3">
      <c r="A87" s="259" t="str">
        <f>$B87&amp;"."&amp;COUNTIFS($B$20:$B87,$B87)</f>
        <v>CAH I &amp; II.7</v>
      </c>
      <c r="B87" s="255" t="s">
        <v>422</v>
      </c>
      <c r="C87" s="250">
        <v>15001</v>
      </c>
      <c r="D87" s="251" t="s">
        <v>400</v>
      </c>
      <c r="E87" s="255">
        <v>2332</v>
      </c>
      <c r="F87" s="257">
        <v>26</v>
      </c>
      <c r="G87" s="257"/>
      <c r="H87" s="257"/>
      <c r="I87" s="257"/>
      <c r="J87" s="257"/>
      <c r="K87" s="254" t="s">
        <v>401</v>
      </c>
      <c r="L87" s="255" t="s">
        <v>402</v>
      </c>
    </row>
    <row r="88" spans="1:12" ht="12" customHeight="1" x14ac:dyDescent="0.3">
      <c r="A88" s="259" t="str">
        <f>$B88&amp;"."&amp;COUNTIFS($B$20:$B88,$B88)</f>
        <v>CAH I &amp; II.8</v>
      </c>
      <c r="B88" s="255" t="s">
        <v>422</v>
      </c>
      <c r="C88" s="250">
        <v>15002</v>
      </c>
      <c r="D88" s="251" t="s">
        <v>403</v>
      </c>
      <c r="E88" s="255">
        <v>2334</v>
      </c>
      <c r="F88" s="257">
        <v>26</v>
      </c>
      <c r="G88" s="257"/>
      <c r="H88" s="257"/>
      <c r="I88" s="257"/>
      <c r="J88" s="257"/>
      <c r="K88" s="254" t="s">
        <v>404</v>
      </c>
      <c r="L88" s="255" t="s">
        <v>402</v>
      </c>
    </row>
    <row r="89" spans="1:12" ht="12" customHeight="1" x14ac:dyDescent="0.3">
      <c r="A89" s="259" t="str">
        <f>$B89&amp;"."&amp;COUNTIFS($B$20:$B89,$B89)</f>
        <v>CAH I &amp; II.9</v>
      </c>
      <c r="B89" s="255" t="s">
        <v>422</v>
      </c>
      <c r="C89" s="250">
        <v>15003</v>
      </c>
      <c r="D89" s="251" t="s">
        <v>405</v>
      </c>
      <c r="E89" s="255">
        <v>2335</v>
      </c>
      <c r="F89" s="257">
        <v>26</v>
      </c>
      <c r="G89" s="257"/>
      <c r="H89" s="257"/>
      <c r="I89" s="257"/>
      <c r="J89" s="257"/>
      <c r="K89" s="254" t="s">
        <v>406</v>
      </c>
      <c r="L89" s="255" t="s">
        <v>402</v>
      </c>
    </row>
    <row r="90" spans="1:12" ht="12" customHeight="1" x14ac:dyDescent="0.3">
      <c r="A90" s="259" t="str">
        <f>$B90&amp;"."&amp;COUNTIFS($B$20:$B90,$B90)</f>
        <v>CAH I &amp; II.10</v>
      </c>
      <c r="B90" s="255" t="s">
        <v>422</v>
      </c>
      <c r="C90" s="250">
        <v>15004</v>
      </c>
      <c r="D90" s="251" t="s">
        <v>407</v>
      </c>
      <c r="E90" s="255">
        <v>2336</v>
      </c>
      <c r="F90" s="257">
        <v>26</v>
      </c>
      <c r="G90" s="257"/>
      <c r="H90" s="257"/>
      <c r="I90" s="257"/>
      <c r="J90" s="257"/>
      <c r="K90" s="254" t="s">
        <v>408</v>
      </c>
      <c r="L90" s="255" t="s">
        <v>402</v>
      </c>
    </row>
    <row r="91" spans="1:12" ht="12" customHeight="1" x14ac:dyDescent="0.3">
      <c r="D91" s="261"/>
    </row>
    <row r="92" spans="1:12" ht="12" customHeight="1" x14ac:dyDescent="0.3">
      <c r="D92" s="261"/>
    </row>
    <row r="93" spans="1:12" ht="12" customHeight="1" x14ac:dyDescent="0.3">
      <c r="D93" s="261"/>
    </row>
    <row r="94" spans="1:12" ht="12" customHeight="1" x14ac:dyDescent="0.3">
      <c r="D94" s="261"/>
    </row>
    <row r="95" spans="1:12" ht="12" customHeight="1" x14ac:dyDescent="0.3">
      <c r="D95" s="261"/>
    </row>
    <row r="96" spans="1:12" ht="12" customHeight="1" x14ac:dyDescent="0.3">
      <c r="D96" s="261"/>
    </row>
  </sheetData>
  <mergeCells count="3">
    <mergeCell ref="E18:F18"/>
    <mergeCell ref="G18:H18"/>
    <mergeCell ref="I18:J18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INSTRUCTION</vt:lpstr>
      <vt:lpstr>CFR_0</vt:lpstr>
      <vt:lpstr>CFR_1</vt:lpstr>
      <vt:lpstr>CFR_2</vt:lpstr>
      <vt:lpstr>CFR_3</vt:lpstr>
      <vt:lpstr>CFR_4</vt:lpstr>
      <vt:lpstr>CFR_4A</vt:lpstr>
      <vt:lpstr>Admin</vt:lpstr>
      <vt:lpstr>Table</vt:lpstr>
      <vt:lpstr>CFR_4a (2)</vt:lpstr>
      <vt:lpstr>CFR_0!Print_Area</vt:lpstr>
      <vt:lpstr>CFR_1!Print_Area</vt:lpstr>
      <vt:lpstr>CFR_2!Print_Area</vt:lpstr>
      <vt:lpstr>CFR_1!Print_Titles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Bahn</dc:creator>
  <cp:lastModifiedBy>Jeff Diamond</cp:lastModifiedBy>
  <cp:lastPrinted>2017-03-09T18:36:05Z</cp:lastPrinted>
  <dcterms:created xsi:type="dcterms:W3CDTF">2017-02-16T18:36:30Z</dcterms:created>
  <dcterms:modified xsi:type="dcterms:W3CDTF">2018-06-26T01:04:57Z</dcterms:modified>
</cp:coreProperties>
</file>